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35550\Desktop\"/>
    </mc:Choice>
  </mc:AlternateContent>
  <xr:revisionPtr revIDLastSave="0" documentId="13_ncr:1_{F953F6E5-07EC-42C7-AAF8-57F7BE925ED3}" xr6:coauthVersionLast="47" xr6:coauthVersionMax="47" xr10:uidLastSave="{00000000-0000-0000-0000-000000000000}"/>
  <bookViews>
    <workbookView xWindow="-110" yWindow="-110" windowWidth="19420" windowHeight="10300" tabRatio="907" firstSheet="16" activeTab="18" xr2:uid="{E57874F3-952C-4C1A-AC16-1160321FCAEC}"/>
  </bookViews>
  <sheets>
    <sheet name="従事者基礎情報" sheetId="27" r:id="rId1"/>
    <sheet name="様式４ 内訳書" sheetId="1" r:id="rId2"/>
    <sheet name="様式４ 内訳書(QCBS) " sheetId="56" r:id="rId3"/>
    <sheet name="様式４内訳書(QCBS_ランプサム契約) " sheetId="57" r:id="rId4"/>
    <sheet name="様式５ 欠番" sheetId="28" r:id="rId5"/>
    <sheet name="様式６ 報酬額確認 " sheetId="35" r:id="rId6"/>
    <sheet name="様式７ 業務従事者名簿 " sheetId="58" r:id="rId7"/>
    <sheet name="様式８ 旅費（航空賃、その他）" sheetId="37" r:id="rId8"/>
    <sheet name="様式８ 旅費（航空賃、その他） (特例）" sheetId="44" r:id="rId9"/>
    <sheet name="NEW様式８ 旅費（航空賃、その他）" sheetId="61" r:id="rId10"/>
    <sheet name="NEW様式８ 旅費（航空賃、その他） (特例)" sheetId="62" r:id="rId11"/>
    <sheet name="様式9 合意単価適用分(QCBS)" sheetId="55" r:id="rId12"/>
    <sheet name="様式10 欠番" sheetId="45" r:id="rId13"/>
    <sheet name="様式11　戦争特約保険料" sheetId="53" r:id="rId14"/>
    <sheet name="様式12 一般業務費" sheetId="13" r:id="rId15"/>
    <sheet name="様式13一般業務費出納簿 " sheetId="41" r:id="rId16"/>
    <sheet name="様式14 通訳傭上費・報告書作成費" sheetId="48" r:id="rId17"/>
    <sheet name="様式15 機材費" sheetId="18" r:id="rId18"/>
    <sheet name="様式16 再委託費" sheetId="19" r:id="rId19"/>
    <sheet name="様式17 国内業務費" sheetId="39" r:id="rId20"/>
    <sheet name="様式18　現地一時隔離関連費" sheetId="20" r:id="rId21"/>
    <sheet name="様式19　本邦一時隔離関連費 " sheetId="49" r:id="rId22"/>
    <sheet name="【参考】様式20 証書添付台紙 " sheetId="51" r:id="rId23"/>
    <sheet name="様式21 打合簿一覧" sheetId="60" r:id="rId24"/>
    <sheet name="宿泊単価表" sheetId="63"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a">#REF!</definedName>
    <definedName name="at15cl2it1" localSheetId="19">'様式17 国内業務費'!$A$28</definedName>
    <definedName name="at15cl2it1" localSheetId="20">'様式18　現地一時隔離関連費'!#REF!</definedName>
    <definedName name="at15cl2it1" localSheetId="21">'様式19　本邦一時隔離関連費 '!#REF!</definedName>
    <definedName name="at15cl2it2" localSheetId="19">'様式17 国内業務費'!#REF!</definedName>
    <definedName name="at15cl2it2" localSheetId="20">'様式18　現地一時隔離関連費'!#REF!</definedName>
    <definedName name="at15cl2it2" localSheetId="21">'様式19　本邦一時隔離関連費 '!#REF!</definedName>
    <definedName name="at15cl3" localSheetId="19">'様式17 国内業務費'!#REF!</definedName>
    <definedName name="at15cl3" localSheetId="20">'様式18　現地一時隔離関連費'!#REF!</definedName>
    <definedName name="at15cl3" localSheetId="21">'様式19　本邦一時隔離関連費 '!#REF!</definedName>
    <definedName name="DATA" localSheetId="22">#REF!</definedName>
    <definedName name="DATA" localSheetId="2">#REF!</definedName>
    <definedName name="DATA" localSheetId="11">#REF!</definedName>
    <definedName name="DATA">#REF!</definedName>
    <definedName name="_xlnm.Print_Area" localSheetId="22">'【参考】様式20 証書添付台紙 '!$A$1:$D$14</definedName>
    <definedName name="_xlnm.Print_Area" localSheetId="9">'NEW様式８ 旅費（航空賃、その他）'!$B$1:$W$28</definedName>
    <definedName name="_xlnm.Print_Area" localSheetId="10">'NEW様式８ 旅費（航空賃、その他） (特例)'!$B$1:$W$28</definedName>
    <definedName name="_xlnm.Print_Area" localSheetId="12">'様式10 欠番'!$B$1:$J$32</definedName>
    <definedName name="_xlnm.Print_Area" localSheetId="14">'様式12 一般業務費'!$A$1:$M$15</definedName>
    <definedName name="_xlnm.Print_Area" localSheetId="15">'様式13一般業務費出納簿 '!$A$1:$H$37</definedName>
    <definedName name="_xlnm.Print_Area" localSheetId="16">'様式14 通訳傭上費・報告書作成費'!$A$1:$F$25</definedName>
    <definedName name="_xlnm.Print_Area" localSheetId="17">'様式15 機材費'!$A$1:$H$37</definedName>
    <definedName name="_xlnm.Print_Area" localSheetId="18">'様式16 再委託費'!$A$1:$H$36</definedName>
    <definedName name="_xlnm.Print_Area" localSheetId="19">'様式17 国内業務費'!$A$1:$E$38</definedName>
    <definedName name="_xlnm.Print_Area" localSheetId="20">'様式18　現地一時隔離関連費'!$A$1:$I$40</definedName>
    <definedName name="_xlnm.Print_Area" localSheetId="21">'様式19　本邦一時隔離関連費 '!$A$1:$J$27</definedName>
    <definedName name="_xlnm.Print_Area" localSheetId="1">'様式４ 内訳書'!$A$1:$J$22</definedName>
    <definedName name="_xlnm.Print_Area" localSheetId="2">'様式４ 内訳書(QCBS) '!$A$1:$J$25</definedName>
    <definedName name="_xlnm.Print_Area" localSheetId="3">'様式４内訳書(QCBS_ランプサム契約) '!$A$1:$K$17</definedName>
    <definedName name="_xlnm.Print_Area" localSheetId="4">'様式５ 欠番'!$A$1:$G$19</definedName>
    <definedName name="_xlnm.Print_Area" localSheetId="5">'様式６ 報酬額確認 '!$B$1:$G$23</definedName>
    <definedName name="_xlnm.Print_Area" localSheetId="7">'様式８ 旅費（航空賃、その他）'!$B$1:$AB$29</definedName>
    <definedName name="_xlnm.Print_Area" localSheetId="8">'様式８ 旅費（航空賃、その他） (特例）'!$B$1:$AB$29</definedName>
    <definedName name="コンサルタントによる見積">#REF!</definedName>
    <definedName name="ドルレート" localSheetId="22">#REF!</definedName>
    <definedName name="ドルレート" localSheetId="2">#REF!</definedName>
    <definedName name="ドルレート" localSheetId="11">#REF!</definedName>
    <definedName name="ドルレート">#REF!</definedName>
    <definedName name="一般業務費合計">'[1]一般業務費（２）'!$F$60</definedName>
    <definedName name="一般業務費地域分類">#REF!</definedName>
    <definedName name="課税区分B" localSheetId="24">'[2]様式５（報酬）'!#REF!</definedName>
    <definedName name="課税区分B">'[3]様式５（報酬）'!#REF!</definedName>
    <definedName name="間接費合計" localSheetId="22">#REF!</definedName>
    <definedName name="間接費合計" localSheetId="2">#REF!</definedName>
    <definedName name="間接費合計" localSheetId="11">#REF!</definedName>
    <definedName name="間接費合計">#REF!</definedName>
    <definedName name="基盤整備費合計" localSheetId="22">'[4]3.一般業務費（２）'!#REF!</definedName>
    <definedName name="基盤整備費合計" localSheetId="24">'[5]一般業務費（２）'!#REF!</definedName>
    <definedName name="基盤整備費合計" localSheetId="2">'[4]3.一般業務費（２）'!#REF!</definedName>
    <definedName name="基盤整備費合計" localSheetId="11">'[4]3.一般業務費（２）'!#REF!</definedName>
    <definedName name="基盤整備費合計">'[4]3.一般業務費（２）'!#REF!</definedName>
    <definedName name="基本人件費" localSheetId="22">#REF!</definedName>
    <definedName name="基本人件費" localSheetId="2">#REF!</definedName>
    <definedName name="基本人件費" localSheetId="11">#REF!</definedName>
    <definedName name="基本人件費">#REF!</definedName>
    <definedName name="技術交換費合計" localSheetId="22">#REF!</definedName>
    <definedName name="技術交換費合計" localSheetId="2">#REF!</definedName>
    <definedName name="技術交換費合計" localSheetId="11">#REF!</definedName>
    <definedName name="技術交換費合計">#REF!</definedName>
    <definedName name="業務分類">#REF!</definedName>
    <definedName name="勤務地" localSheetId="24">[6]月報2!$X$2:$X$4</definedName>
    <definedName name="勤務地" localSheetId="11">[7]月報2!$X$2:$X$4</definedName>
    <definedName name="勤務地">[8]月報2!$X$2:$X$4</definedName>
    <definedName name="契約" localSheetId="24">[9]様式1!$O$4:$O$6</definedName>
    <definedName name="契約" localSheetId="11">[10]様式1!$O$4:$O$6</definedName>
    <definedName name="契約">[11]様式1!$O$4:$O$6</definedName>
    <definedName name="契約年度" localSheetId="22">#REF!</definedName>
    <definedName name="契約年度" localSheetId="2">#REF!</definedName>
    <definedName name="契約年度" localSheetId="11">#REF!</definedName>
    <definedName name="契約年度">#REF!</definedName>
    <definedName name="経路" localSheetId="24">[9]様式2_4旅費!$C$26:$C$29</definedName>
    <definedName name="経路" localSheetId="11">[10]様式2_4旅費!$C$26:$C$29</definedName>
    <definedName name="経路">[11]様式2_4旅費!$C$26:$C$29</definedName>
    <definedName name="現地業務費合計" localSheetId="22">'[4]3.一般業務費（１）'!#REF!</definedName>
    <definedName name="現地業務費合計" localSheetId="24">'[5]一般業務費（１）'!#REF!</definedName>
    <definedName name="現地業務費合計" localSheetId="2">'[4]3.一般業務費（１）'!#REF!</definedName>
    <definedName name="現地業務費合計" localSheetId="11">'[4]3.一般業務費（１）'!#REF!</definedName>
    <definedName name="現地業務費合計">'[4]3.一般業務費（１）'!#REF!</definedName>
    <definedName name="現地調査人月">#REF!</definedName>
    <definedName name="現地通貨">[12]LookUp!$B$3</definedName>
    <definedName name="現地通貨レート" localSheetId="22">#REF!</definedName>
    <definedName name="現地通貨レート" localSheetId="2">#REF!</definedName>
    <definedName name="現地通貨レート" localSheetId="11">#REF!</definedName>
    <definedName name="現地通貨レート">#REF!</definedName>
    <definedName name="口座種別" localSheetId="24">[6]入力シート!$G$2:$G$4</definedName>
    <definedName name="口座種別" localSheetId="11">[7]入力シート!$G$2:$G$4</definedName>
    <definedName name="口座種別">[8]入力シート!$G$2:$G$4</definedName>
    <definedName name="航空運賃">#REF!</definedName>
    <definedName name="航空賃C" localSheetId="22">#REF!</definedName>
    <definedName name="航空賃C" localSheetId="2">#REF!</definedName>
    <definedName name="航空賃C" localSheetId="11">#REF!</definedName>
    <definedName name="航空賃C">#REF!</definedName>
    <definedName name="航空賃Y" localSheetId="22">#REF!</definedName>
    <definedName name="航空賃Y" localSheetId="2">#REF!</definedName>
    <definedName name="航空賃Y" localSheetId="11">#REF!</definedName>
    <definedName name="航空賃Y">#REF!</definedName>
    <definedName name="国一覧">#REF!</definedName>
    <definedName name="国内旅費" localSheetId="22">#REF!</definedName>
    <definedName name="国内旅費" localSheetId="2">#REF!</definedName>
    <definedName name="国内旅費" localSheetId="11">#REF!</definedName>
    <definedName name="国内旅費">#REF!</definedName>
    <definedName name="国別地域分類表">#REF!</definedName>
    <definedName name="資機材費合計" localSheetId="22">#REF!</definedName>
    <definedName name="資機材費合計" localSheetId="2">#REF!</definedName>
    <definedName name="資機材費合計" localSheetId="11">#REF!</definedName>
    <definedName name="資機材費合計">#REF!</definedName>
    <definedName name="従業員基礎情報">[13]単価表!#REF!</definedName>
    <definedName name="従事者基礎情報" localSheetId="22">[14]従事者基礎情報!$A$4:$G$23</definedName>
    <definedName name="従事者基礎情報" localSheetId="9">従事者基礎情報!$A$4:$G$23</definedName>
    <definedName name="従事者基礎情報" localSheetId="10">従事者基礎情報!$A$4:$G$23</definedName>
    <definedName name="従事者基礎情報" localSheetId="24">[15]従事者基礎情報!$A$4:$G$23</definedName>
    <definedName name="従事者基礎情報" localSheetId="12">[16]従事者基礎情報!$A$4:$G$23</definedName>
    <definedName name="従事者基礎情報" localSheetId="15">[17]従事者基礎情報!$A$4:$G$23</definedName>
    <definedName name="従事者基礎情報" localSheetId="16">[18]従事者基礎情報!$A$4:$G$23</definedName>
    <definedName name="従事者基礎情報" localSheetId="2">[19]従事者基礎情報!$A$4:$G$23</definedName>
    <definedName name="従事者基礎情報" localSheetId="7">従事者基礎情報!$A$4:$G$23</definedName>
    <definedName name="従事者基礎情報" localSheetId="8">従事者基礎情報!$A$4:$G$23</definedName>
    <definedName name="従事者基礎情報" localSheetId="11">[20]従事者基礎情報!$A$4:$G$23</definedName>
    <definedName name="従事者基礎情報">従事者基礎情報!$A$4:$G$23</definedName>
    <definedName name="処理" localSheetId="24">[21]単価!$G$3:$G$6</definedName>
    <definedName name="処理" localSheetId="11">[22]単価!$G$3:$G$6</definedName>
    <definedName name="処理">[23]単価!$G$3:$G$6</definedName>
    <definedName name="前払" localSheetId="24">'[6]別紙前払請求内訳 '!$K$2:$K$3</definedName>
    <definedName name="前払" localSheetId="11">'[7]別紙前払請求内訳 '!$K$2:$K$3</definedName>
    <definedName name="前払">'[8]別紙前払請求内訳 '!$K$2:$K$3</definedName>
    <definedName name="打合簿" localSheetId="22">#REF!</definedName>
    <definedName name="打合簿" localSheetId="16">#REF!</definedName>
    <definedName name="打合簿" localSheetId="19">#REF!</definedName>
    <definedName name="打合簿" localSheetId="21">#REF!</definedName>
    <definedName name="打合簿" localSheetId="2">#REF!</definedName>
    <definedName name="打合簿" localSheetId="5">#REF!</definedName>
    <definedName name="打合簿" localSheetId="8">#REF!</definedName>
    <definedName name="打合簿" localSheetId="11">#REF!</definedName>
    <definedName name="打合簿">#REF!</definedName>
    <definedName name="単価表" localSheetId="22">[14]従事者基礎情報!$I$5:$L$10</definedName>
    <definedName name="単価表" localSheetId="9">#REF!</definedName>
    <definedName name="単価表" localSheetId="10">#REF!</definedName>
    <definedName name="単価表" localSheetId="24">#REF!</definedName>
    <definedName name="単価表" localSheetId="12">[16]従事者基礎情報!$I$5:$L$10</definedName>
    <definedName name="単価表" localSheetId="15">[17]従事者基礎情報!$I$5:$L$10</definedName>
    <definedName name="単価表" localSheetId="16">[18]従事者基礎情報!$I$5:$L$10</definedName>
    <definedName name="単価表" localSheetId="2">[19]従事者基礎情報!$I$6:$L$11</definedName>
    <definedName name="単価表" localSheetId="7">従事者基礎情報!$I$6:$L$11</definedName>
    <definedName name="単価表" localSheetId="8">従事者基礎情報!$I$6:$L$11</definedName>
    <definedName name="単価表" localSheetId="11">[20]従事者基礎情報!$I$6:$L$11</definedName>
    <definedName name="単価表">従事者基礎情報!$I$6:$L$11</definedName>
    <definedName name="地域" localSheetId="22">#REF!</definedName>
    <definedName name="地域" localSheetId="2">#REF!</definedName>
    <definedName name="地域" localSheetId="11">#REF!</definedName>
    <definedName name="地域">#REF!</definedName>
    <definedName name="地域分類">#REF!</definedName>
    <definedName name="地域毎一般業務費単価">#REF!</definedName>
    <definedName name="調査旅費合計" localSheetId="22">#REF!</definedName>
    <definedName name="調査旅費合計" localSheetId="2">#REF!</definedName>
    <definedName name="調査旅費合計" localSheetId="11">#REF!</definedName>
    <definedName name="調査旅費合計">#REF!</definedName>
    <definedName name="直人費コンサル" localSheetId="22">#REF!</definedName>
    <definedName name="直人費コンサル" localSheetId="2">#REF!</definedName>
    <definedName name="直人費コンサル" localSheetId="11">#REF!</definedName>
    <definedName name="直人費コンサル">#REF!</definedName>
    <definedName name="直人費合計" localSheetId="22">#REF!</definedName>
    <definedName name="直人費合計" localSheetId="2">#REF!</definedName>
    <definedName name="直人費合計" localSheetId="11">#REF!</definedName>
    <definedName name="直人費合計">#REF!</definedName>
    <definedName name="直接経費">#REF!</definedName>
    <definedName name="直接費">#REF!</definedName>
    <definedName name="通訳単価" localSheetId="22">#REF!</definedName>
    <definedName name="通訳単価" localSheetId="2">#REF!</definedName>
    <definedName name="通訳単価" localSheetId="11">#REF!</definedName>
    <definedName name="通訳単価">#REF!</definedName>
    <definedName name="定率化">'[24](4)一般業務費-定率化'!$F$7:$H$16</definedName>
    <definedName name="内外選択" localSheetId="24">[21]単価!$F$3:$F$4</definedName>
    <definedName name="内外選択" localSheetId="11">[22]単価!$F$3:$F$4</definedName>
    <definedName name="内外選択">[23]単価!$F$3:$F$4</definedName>
    <definedName name="年度毎月額単価表" localSheetId="9">#REF!</definedName>
    <definedName name="年度毎月額単価表" localSheetId="10">#REF!</definedName>
    <definedName name="年度毎月額単価表" localSheetId="24">#REF!</definedName>
    <definedName name="年度毎月額単価表" localSheetId="7">従事者基礎情報!$I$14:$N$20</definedName>
    <definedName name="年度毎月額単価表" localSheetId="8">従事者基礎情報!$I$14:$N$20</definedName>
    <definedName name="年度毎月額単価表">従事者基礎情報!$I$14:$N$20</definedName>
    <definedName name="不要" localSheetId="24">宿泊単価表!#REF!</definedName>
    <definedName name="不要">#REF!</definedName>
    <definedName name="不要2" localSheetId="24">宿泊単価表!#REF!</definedName>
    <definedName name="不要2">#REF!</definedName>
    <definedName name="分類" localSheetId="24">[9]従事者明細!$K$4:$K$7</definedName>
    <definedName name="分類" localSheetId="11">[10]従事者明細!$K$4:$K$7</definedName>
    <definedName name="分類">[11]従事者明細!$K$4:$K$7</definedName>
    <definedName name="報告書作成費合計" localSheetId="22">#REF!</definedName>
    <definedName name="報告書作成費合計" localSheetId="2">#REF!</definedName>
    <definedName name="報告書作成費合計" localSheetId="11">#REF!</definedName>
    <definedName name="報告書作成費合計">#REF!</definedName>
    <definedName name="末">#REF!</definedName>
    <definedName name="無償以外単価">#REF!</definedName>
    <definedName name="無償単価">#REF!</definedName>
    <definedName name="様式番号" localSheetId="22">#REF!</definedName>
    <definedName name="様式番号" localSheetId="16">#REF!</definedName>
    <definedName name="様式番号" localSheetId="19">#REF!</definedName>
    <definedName name="様式番号" localSheetId="21">#REF!</definedName>
    <definedName name="様式番号" localSheetId="2">#REF!</definedName>
    <definedName name="様式番号" localSheetId="5">#REF!</definedName>
    <definedName name="様式番号" localSheetId="8">#REF!</definedName>
    <definedName name="様式番号" localSheetId="11">#REF!</definedName>
    <definedName name="様式番号">#REF!</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8" l="1"/>
  <c r="E6" i="48"/>
  <c r="H25" i="61"/>
  <c r="H26" i="37" s="1"/>
  <c r="L24" i="62"/>
  <c r="N24" i="62"/>
  <c r="U24" i="62" s="1"/>
  <c r="O24" i="62"/>
  <c r="Q24" i="62"/>
  <c r="Q23" i="62"/>
  <c r="O23" i="62"/>
  <c r="N23" i="62"/>
  <c r="U23" i="62" s="1"/>
  <c r="L23" i="62"/>
  <c r="L8" i="62"/>
  <c r="N8" i="62"/>
  <c r="U8" i="62" s="1"/>
  <c r="O8" i="62"/>
  <c r="Q8" i="62"/>
  <c r="L9" i="62"/>
  <c r="N9" i="62"/>
  <c r="U9" i="62" s="1"/>
  <c r="O9" i="62"/>
  <c r="Q9" i="62"/>
  <c r="L10" i="62"/>
  <c r="N10" i="62"/>
  <c r="U10" i="62" s="1"/>
  <c r="O10" i="62"/>
  <c r="Q10" i="62"/>
  <c r="L11" i="62"/>
  <c r="N11" i="62"/>
  <c r="U11" i="62" s="1"/>
  <c r="O11" i="62"/>
  <c r="Q11" i="62"/>
  <c r="L12" i="62"/>
  <c r="N12" i="62"/>
  <c r="U12" i="62" s="1"/>
  <c r="O12" i="62"/>
  <c r="Q12" i="62"/>
  <c r="L13" i="62"/>
  <c r="N13" i="62"/>
  <c r="U13" i="62" s="1"/>
  <c r="O13" i="62"/>
  <c r="Q13" i="62"/>
  <c r="L14" i="62"/>
  <c r="N14" i="62"/>
  <c r="U14" i="62" s="1"/>
  <c r="O14" i="62"/>
  <c r="Q14" i="62"/>
  <c r="L15" i="62"/>
  <c r="N15" i="62"/>
  <c r="U15" i="62" s="1"/>
  <c r="O15" i="62"/>
  <c r="Q15" i="62"/>
  <c r="L16" i="62"/>
  <c r="N16" i="62"/>
  <c r="U16" i="62" s="1"/>
  <c r="O16" i="62"/>
  <c r="Q16" i="62"/>
  <c r="L17" i="62"/>
  <c r="N17" i="62"/>
  <c r="U17" i="62" s="1"/>
  <c r="O17" i="62"/>
  <c r="Q17" i="62"/>
  <c r="L18" i="62"/>
  <c r="N18" i="62"/>
  <c r="U18" i="62" s="1"/>
  <c r="O18" i="62"/>
  <c r="Q18" i="62"/>
  <c r="L19" i="62"/>
  <c r="N19" i="62"/>
  <c r="U19" i="62" s="1"/>
  <c r="O19" i="62"/>
  <c r="Q19" i="62"/>
  <c r="L20" i="62"/>
  <c r="N20" i="62"/>
  <c r="U20" i="62" s="1"/>
  <c r="O20" i="62"/>
  <c r="Q20" i="62"/>
  <c r="L21" i="62"/>
  <c r="N21" i="62"/>
  <c r="U21" i="62" s="1"/>
  <c r="O21" i="62"/>
  <c r="Q21" i="62"/>
  <c r="L22" i="62"/>
  <c r="N22" i="62"/>
  <c r="U22" i="62" s="1"/>
  <c r="O22" i="62"/>
  <c r="Q22" i="62"/>
  <c r="Q7" i="62"/>
  <c r="O7" i="62"/>
  <c r="N7" i="62"/>
  <c r="U7" i="62" s="1"/>
  <c r="L7" i="62"/>
  <c r="L6" i="62"/>
  <c r="O6" i="62"/>
  <c r="L6" i="61"/>
  <c r="U24" i="61"/>
  <c r="U11" i="61"/>
  <c r="U13" i="61"/>
  <c r="U15" i="61"/>
  <c r="U17" i="61"/>
  <c r="U19" i="61"/>
  <c r="U21" i="61"/>
  <c r="Q24" i="61"/>
  <c r="O24" i="61"/>
  <c r="O23" i="61"/>
  <c r="N24" i="61"/>
  <c r="N23" i="61"/>
  <c r="U23" i="61" s="1"/>
  <c r="L24" i="61"/>
  <c r="L23" i="61"/>
  <c r="L11" i="61"/>
  <c r="N11" i="61"/>
  <c r="O11" i="61"/>
  <c r="Q11" i="61"/>
  <c r="L12" i="61"/>
  <c r="N12" i="61"/>
  <c r="U12" i="61" s="1"/>
  <c r="O12" i="61"/>
  <c r="Q12" i="61"/>
  <c r="L13" i="61"/>
  <c r="N13" i="61"/>
  <c r="O13" i="61"/>
  <c r="Q13" i="61"/>
  <c r="L14" i="61"/>
  <c r="N14" i="61"/>
  <c r="U14" i="61" s="1"/>
  <c r="O14" i="61"/>
  <c r="Q14" i="61"/>
  <c r="L15" i="61"/>
  <c r="N15" i="61"/>
  <c r="O15" i="61"/>
  <c r="Q15" i="61"/>
  <c r="L16" i="61"/>
  <c r="N16" i="61"/>
  <c r="U16" i="61" s="1"/>
  <c r="O16" i="61"/>
  <c r="Q16" i="61"/>
  <c r="L17" i="61"/>
  <c r="N17" i="61"/>
  <c r="O17" i="61"/>
  <c r="Q17" i="61"/>
  <c r="L18" i="61"/>
  <c r="N18" i="61"/>
  <c r="U18" i="61" s="1"/>
  <c r="O18" i="61"/>
  <c r="Q18" i="61"/>
  <c r="L19" i="61"/>
  <c r="N19" i="61"/>
  <c r="O19" i="61"/>
  <c r="Q19" i="61"/>
  <c r="L20" i="61"/>
  <c r="N20" i="61"/>
  <c r="U20" i="61" s="1"/>
  <c r="O20" i="61"/>
  <c r="Q20" i="61"/>
  <c r="L21" i="61"/>
  <c r="N21" i="61"/>
  <c r="O21" i="61"/>
  <c r="Q21" i="61"/>
  <c r="L22" i="61"/>
  <c r="N22" i="61"/>
  <c r="U22" i="61" s="1"/>
  <c r="O22" i="61"/>
  <c r="Q22" i="61"/>
  <c r="Q23" i="61"/>
  <c r="N10" i="61"/>
  <c r="U10" i="61" s="1"/>
  <c r="N9" i="61"/>
  <c r="N8" i="61"/>
  <c r="U8" i="61" s="1"/>
  <c r="N7" i="61"/>
  <c r="U7" i="61" s="1"/>
  <c r="U9" i="61"/>
  <c r="L8" i="61"/>
  <c r="O8" i="61"/>
  <c r="L9" i="61"/>
  <c r="O9" i="61"/>
  <c r="L10" i="61"/>
  <c r="O10" i="61"/>
  <c r="Q7" i="61"/>
  <c r="O7" i="61"/>
  <c r="O6" i="61"/>
  <c r="L7" i="61"/>
  <c r="B6" i="61" l="1"/>
  <c r="B35" i="61"/>
  <c r="B6" i="44"/>
  <c r="Z26" i="44" l="1"/>
  <c r="H25" i="62"/>
  <c r="G24" i="62"/>
  <c r="M24" i="62" s="1"/>
  <c r="P24" i="62" s="1"/>
  <c r="D24" i="62"/>
  <c r="C24" i="62"/>
  <c r="B24" i="62"/>
  <c r="G23" i="62"/>
  <c r="M23" i="62" s="1"/>
  <c r="P23" i="62" s="1"/>
  <c r="D23" i="62"/>
  <c r="C23" i="62"/>
  <c r="B23" i="62"/>
  <c r="G22" i="62"/>
  <c r="M22" i="62" s="1"/>
  <c r="P22" i="62" s="1"/>
  <c r="D22" i="62"/>
  <c r="C22" i="62"/>
  <c r="B22" i="62"/>
  <c r="G21" i="62"/>
  <c r="M21" i="62" s="1"/>
  <c r="P21" i="62" s="1"/>
  <c r="D21" i="62"/>
  <c r="C21" i="62"/>
  <c r="B21" i="62"/>
  <c r="G20" i="62"/>
  <c r="M20" i="62" s="1"/>
  <c r="P20" i="62" s="1"/>
  <c r="D20" i="62"/>
  <c r="C20" i="62"/>
  <c r="B20" i="62"/>
  <c r="G19" i="62"/>
  <c r="M19" i="62" s="1"/>
  <c r="P19" i="62" s="1"/>
  <c r="D19" i="62"/>
  <c r="C19" i="62"/>
  <c r="B19" i="62"/>
  <c r="G18" i="62"/>
  <c r="M18" i="62" s="1"/>
  <c r="P18" i="62" s="1"/>
  <c r="D18" i="62"/>
  <c r="C18" i="62"/>
  <c r="B18" i="62"/>
  <c r="G17" i="62"/>
  <c r="M17" i="62" s="1"/>
  <c r="P17" i="62" s="1"/>
  <c r="D17" i="62"/>
  <c r="C17" i="62"/>
  <c r="B17" i="62"/>
  <c r="G16" i="62"/>
  <c r="M16" i="62" s="1"/>
  <c r="P16" i="62" s="1"/>
  <c r="D16" i="62"/>
  <c r="C16" i="62"/>
  <c r="B16" i="62"/>
  <c r="G15" i="62"/>
  <c r="M15" i="62" s="1"/>
  <c r="P15" i="62" s="1"/>
  <c r="D15" i="62"/>
  <c r="C15" i="62"/>
  <c r="B15" i="62"/>
  <c r="G14" i="62"/>
  <c r="M14" i="62" s="1"/>
  <c r="P14" i="62" s="1"/>
  <c r="D14" i="62"/>
  <c r="C14" i="62"/>
  <c r="B14" i="62"/>
  <c r="G13" i="62"/>
  <c r="M13" i="62" s="1"/>
  <c r="P13" i="62" s="1"/>
  <c r="D13" i="62"/>
  <c r="C13" i="62"/>
  <c r="B13" i="62"/>
  <c r="G12" i="62"/>
  <c r="M12" i="62" s="1"/>
  <c r="P12" i="62" s="1"/>
  <c r="D12" i="62"/>
  <c r="C12" i="62"/>
  <c r="B12" i="62"/>
  <c r="G11" i="62"/>
  <c r="M11" i="62" s="1"/>
  <c r="P11" i="62" s="1"/>
  <c r="D11" i="62"/>
  <c r="C11" i="62"/>
  <c r="B11" i="62"/>
  <c r="G10" i="62"/>
  <c r="M10" i="62" s="1"/>
  <c r="P10" i="62" s="1"/>
  <c r="D10" i="62"/>
  <c r="C10" i="62"/>
  <c r="B10" i="62"/>
  <c r="G9" i="62"/>
  <c r="M9" i="62" s="1"/>
  <c r="P9" i="62" s="1"/>
  <c r="D9" i="62"/>
  <c r="C9" i="62"/>
  <c r="B9" i="62"/>
  <c r="G8" i="62"/>
  <c r="M8" i="62" s="1"/>
  <c r="P8" i="62" s="1"/>
  <c r="D8" i="62"/>
  <c r="C8" i="62"/>
  <c r="B8" i="62"/>
  <c r="G7" i="62"/>
  <c r="D7" i="62"/>
  <c r="C7" i="62"/>
  <c r="B7" i="62"/>
  <c r="G6" i="62"/>
  <c r="D6" i="62"/>
  <c r="C6" i="62"/>
  <c r="B6" i="62"/>
  <c r="G24" i="61"/>
  <c r="M24" i="61" s="1"/>
  <c r="P24" i="61" s="1"/>
  <c r="D24" i="61"/>
  <c r="C24" i="61"/>
  <c r="B24" i="61"/>
  <c r="G23" i="61"/>
  <c r="M23" i="61" s="1"/>
  <c r="P23" i="61" s="1"/>
  <c r="D23" i="61"/>
  <c r="C23" i="61"/>
  <c r="B23" i="61"/>
  <c r="G22" i="61"/>
  <c r="M22" i="61" s="1"/>
  <c r="P22" i="61" s="1"/>
  <c r="D22" i="61"/>
  <c r="C22" i="61"/>
  <c r="B22" i="61"/>
  <c r="G21" i="61"/>
  <c r="M21" i="61" s="1"/>
  <c r="P21" i="61" s="1"/>
  <c r="D21" i="61"/>
  <c r="C21" i="61"/>
  <c r="B21" i="61"/>
  <c r="G20" i="61"/>
  <c r="M20" i="61" s="1"/>
  <c r="P20" i="61" s="1"/>
  <c r="D20" i="61"/>
  <c r="C20" i="61"/>
  <c r="B20" i="61"/>
  <c r="G19" i="61"/>
  <c r="M19" i="61" s="1"/>
  <c r="P19" i="61" s="1"/>
  <c r="D19" i="61"/>
  <c r="C19" i="61"/>
  <c r="B19" i="61"/>
  <c r="G18" i="61"/>
  <c r="M18" i="61" s="1"/>
  <c r="P18" i="61" s="1"/>
  <c r="D18" i="61"/>
  <c r="C18" i="61"/>
  <c r="B18" i="61"/>
  <c r="G17" i="61"/>
  <c r="M17" i="61" s="1"/>
  <c r="P17" i="61" s="1"/>
  <c r="D17" i="61"/>
  <c r="C17" i="61"/>
  <c r="B17" i="61"/>
  <c r="G16" i="61"/>
  <c r="M16" i="61" s="1"/>
  <c r="P16" i="61" s="1"/>
  <c r="D16" i="61"/>
  <c r="C16" i="61"/>
  <c r="B16" i="61"/>
  <c r="G15" i="61"/>
  <c r="M15" i="61" s="1"/>
  <c r="P15" i="61" s="1"/>
  <c r="D15" i="61"/>
  <c r="C15" i="61"/>
  <c r="B15" i="61"/>
  <c r="G14" i="61"/>
  <c r="M14" i="61" s="1"/>
  <c r="P14" i="61" s="1"/>
  <c r="D14" i="61"/>
  <c r="C14" i="61"/>
  <c r="B14" i="61"/>
  <c r="G13" i="61"/>
  <c r="M13" i="61" s="1"/>
  <c r="P13" i="61" s="1"/>
  <c r="D13" i="61"/>
  <c r="C13" i="61"/>
  <c r="B13" i="61"/>
  <c r="G12" i="61"/>
  <c r="M12" i="61" s="1"/>
  <c r="P12" i="61" s="1"/>
  <c r="D12" i="61"/>
  <c r="C12" i="61"/>
  <c r="B12" i="61"/>
  <c r="G11" i="61"/>
  <c r="M11" i="61" s="1"/>
  <c r="P11" i="61" s="1"/>
  <c r="G10" i="61"/>
  <c r="M10" i="61" s="1"/>
  <c r="P10" i="61" s="1"/>
  <c r="Q10" i="61" s="1"/>
  <c r="D10" i="61"/>
  <c r="C10" i="61"/>
  <c r="B10" i="61"/>
  <c r="G9" i="61"/>
  <c r="M9" i="61" s="1"/>
  <c r="P9" i="61" s="1"/>
  <c r="Q9" i="61" s="1"/>
  <c r="D9" i="61"/>
  <c r="C9" i="61"/>
  <c r="B9" i="61"/>
  <c r="G8" i="61"/>
  <c r="M8" i="61" s="1"/>
  <c r="P8" i="61" s="1"/>
  <c r="Q8" i="61" s="1"/>
  <c r="D8" i="61"/>
  <c r="C8" i="61"/>
  <c r="B8" i="61"/>
  <c r="G7" i="61"/>
  <c r="M7" i="61" s="1"/>
  <c r="P7" i="61" s="1"/>
  <c r="D7" i="61"/>
  <c r="C7" i="61"/>
  <c r="B7" i="61"/>
  <c r="G6" i="61"/>
  <c r="M6" i="61" s="1"/>
  <c r="D6" i="61"/>
  <c r="C6" i="61"/>
  <c r="C6" i="1"/>
  <c r="D6" i="1"/>
  <c r="M6" i="62" l="1"/>
  <c r="N6" i="62" s="1"/>
  <c r="P6" i="61"/>
  <c r="Q6" i="61" s="1"/>
  <c r="N6" i="61"/>
  <c r="M7" i="62"/>
  <c r="P7" i="62" s="1"/>
  <c r="D17" i="1"/>
  <c r="C17" i="1"/>
  <c r="E5" i="1"/>
  <c r="I19" i="1"/>
  <c r="U6" i="62" l="1"/>
  <c r="U25" i="62" s="1"/>
  <c r="P6" i="62"/>
  <c r="Q6" i="62" s="1"/>
  <c r="U6" i="61"/>
  <c r="U25" i="61" s="1"/>
  <c r="E6" i="1"/>
  <c r="E17" i="1"/>
  <c r="E18" i="1" l="1"/>
  <c r="D23" i="56"/>
  <c r="C23" i="56"/>
  <c r="D19" i="1"/>
  <c r="J19" i="1" s="1"/>
  <c r="C19" i="1"/>
  <c r="E19" i="1" s="1"/>
  <c r="E5" i="57"/>
  <c r="E6" i="57"/>
  <c r="E7" i="57"/>
  <c r="E14" i="57"/>
  <c r="E15" i="57"/>
  <c r="E16" i="57"/>
  <c r="E5" i="56"/>
  <c r="E6" i="56"/>
  <c r="E21" i="56"/>
  <c r="E22" i="56"/>
  <c r="E23" i="56"/>
  <c r="J23" i="56"/>
  <c r="I23" i="56"/>
  <c r="J16" i="57"/>
  <c r="I16" i="57"/>
  <c r="E24" i="58" l="1"/>
  <c r="D24" i="58"/>
  <c r="C24" i="58"/>
  <c r="E23" i="58"/>
  <c r="D23" i="58"/>
  <c r="C23" i="58"/>
  <c r="B23" i="58"/>
  <c r="E22" i="58"/>
  <c r="D22" i="58"/>
  <c r="C22" i="58"/>
  <c r="B22" i="58"/>
  <c r="E21" i="58"/>
  <c r="D21" i="58"/>
  <c r="C21" i="58"/>
  <c r="B21" i="58"/>
  <c r="E20" i="58"/>
  <c r="D20" i="58"/>
  <c r="C20" i="58"/>
  <c r="B20" i="58"/>
  <c r="E19" i="58"/>
  <c r="D19" i="58"/>
  <c r="C19" i="58"/>
  <c r="B19" i="58"/>
  <c r="E18" i="58"/>
  <c r="D18" i="58"/>
  <c r="C18" i="58"/>
  <c r="B18" i="58"/>
  <c r="E17" i="58"/>
  <c r="D17" i="58"/>
  <c r="C17" i="58"/>
  <c r="B17" i="58"/>
  <c r="E16" i="58"/>
  <c r="D16" i="58"/>
  <c r="C16" i="58"/>
  <c r="B16" i="58"/>
  <c r="E15" i="58"/>
  <c r="D15" i="58"/>
  <c r="C15" i="58"/>
  <c r="B15" i="58"/>
  <c r="E14" i="58"/>
  <c r="D14" i="58"/>
  <c r="C14" i="58"/>
  <c r="B14" i="58"/>
  <c r="E13" i="58"/>
  <c r="D13" i="58"/>
  <c r="C13" i="58"/>
  <c r="B13" i="58"/>
  <c r="E12" i="58"/>
  <c r="D12" i="58"/>
  <c r="C12" i="58"/>
  <c r="E11" i="58"/>
  <c r="D11" i="58"/>
  <c r="C11" i="58"/>
  <c r="E10" i="58"/>
  <c r="D10" i="58"/>
  <c r="C10" i="58"/>
  <c r="B10" i="58"/>
  <c r="E9" i="58"/>
  <c r="D9" i="58"/>
  <c r="C9" i="58"/>
  <c r="B9" i="58"/>
  <c r="E8" i="58"/>
  <c r="D8" i="58"/>
  <c r="C8" i="58"/>
  <c r="B8" i="58"/>
  <c r="E7" i="58"/>
  <c r="D7" i="58"/>
  <c r="C7" i="58"/>
  <c r="B7" i="58"/>
  <c r="E6" i="58"/>
  <c r="D6" i="58"/>
  <c r="C6" i="58"/>
  <c r="B6" i="58"/>
  <c r="E5" i="58"/>
  <c r="D5" i="58"/>
  <c r="C5" i="58"/>
  <c r="B5" i="58"/>
  <c r="D5" i="57" l="1"/>
  <c r="G5" i="35"/>
  <c r="D7" i="57"/>
  <c r="D6" i="57" s="1"/>
  <c r="C7" i="57"/>
  <c r="C6" i="57" s="1"/>
  <c r="C14" i="57" s="1"/>
  <c r="C15" i="57" s="1"/>
  <c r="D14" i="57" l="1"/>
  <c r="C16" i="57"/>
  <c r="D15" i="57" l="1"/>
  <c r="D16" i="57" s="1"/>
  <c r="D9" i="56"/>
  <c r="D6" i="56" s="1"/>
  <c r="D21" i="56" s="1"/>
  <c r="D22" i="56" s="1"/>
  <c r="C13" i="56"/>
  <c r="D13" i="56"/>
  <c r="C9" i="56"/>
  <c r="C6" i="56" l="1"/>
  <c r="C21" i="56" s="1"/>
  <c r="C22" i="56" s="1"/>
  <c r="D17" i="55" l="1"/>
  <c r="D19" i="55" s="1"/>
  <c r="D24" i="55"/>
  <c r="D23" i="55"/>
  <c r="D22" i="55"/>
  <c r="D12" i="55"/>
  <c r="D11" i="55"/>
  <c r="D6" i="55"/>
  <c r="D8" i="55" s="1"/>
  <c r="G8" i="35"/>
  <c r="G7" i="35"/>
  <c r="G6" i="35"/>
  <c r="E21" i="35"/>
  <c r="E20" i="35"/>
  <c r="E19" i="35"/>
  <c r="E18" i="35"/>
  <c r="E17" i="35"/>
  <c r="E16" i="35"/>
  <c r="E15" i="35"/>
  <c r="E14" i="35"/>
  <c r="E13" i="35"/>
  <c r="E12" i="35"/>
  <c r="E11" i="35"/>
  <c r="E10" i="35"/>
  <c r="E9" i="35"/>
  <c r="E8" i="35"/>
  <c r="E7" i="35"/>
  <c r="E6" i="35"/>
  <c r="I17" i="49"/>
  <c r="D30" i="19"/>
  <c r="M6" i="13"/>
  <c r="G24" i="44"/>
  <c r="G23" i="44"/>
  <c r="G22" i="44"/>
  <c r="G21" i="44"/>
  <c r="G20" i="44"/>
  <c r="G19" i="44"/>
  <c r="G18" i="44"/>
  <c r="G17" i="44"/>
  <c r="G16" i="44"/>
  <c r="G15" i="44"/>
  <c r="G14" i="44"/>
  <c r="G13" i="44"/>
  <c r="E18" i="18"/>
  <c r="E19" i="18"/>
  <c r="E20" i="18"/>
  <c r="E21" i="18"/>
  <c r="E22" i="18"/>
  <c r="D11" i="35"/>
  <c r="D12" i="35"/>
  <c r="D13" i="35"/>
  <c r="D14" i="35"/>
  <c r="D15" i="35"/>
  <c r="D16" i="35"/>
  <c r="D17" i="35"/>
  <c r="D18" i="35"/>
  <c r="D19" i="35"/>
  <c r="D20" i="35"/>
  <c r="D21" i="35"/>
  <c r="B21" i="35"/>
  <c r="C34" i="41"/>
  <c r="D26" i="55" l="1"/>
  <c r="D14" i="55"/>
  <c r="G12" i="44"/>
  <c r="D12" i="44"/>
  <c r="D6" i="53"/>
  <c r="D5" i="53"/>
  <c r="D7" i="53" l="1"/>
  <c r="E8" i="48" l="1"/>
  <c r="E9" i="48"/>
  <c r="E7" i="48"/>
  <c r="E23" i="18"/>
  <c r="D10" i="20"/>
  <c r="I10" i="20" s="1"/>
  <c r="G10" i="20" s="1"/>
  <c r="D11" i="20"/>
  <c r="I11" i="20" s="1"/>
  <c r="G11" i="20" l="1"/>
  <c r="F15" i="28" l="1"/>
  <c r="E15" i="28"/>
  <c r="F14" i="28"/>
  <c r="E14" i="28"/>
  <c r="C10" i="39" l="1"/>
  <c r="C17" i="39"/>
  <c r="C24" i="39"/>
  <c r="C33" i="39"/>
  <c r="C21" i="39"/>
  <c r="C24" i="44"/>
  <c r="C23" i="44"/>
  <c r="C22" i="44"/>
  <c r="C21" i="44"/>
  <c r="C20" i="44"/>
  <c r="C19" i="44"/>
  <c r="C18" i="44"/>
  <c r="C17" i="44"/>
  <c r="C16" i="44"/>
  <c r="C15" i="44"/>
  <c r="C14" i="44"/>
  <c r="C13" i="44"/>
  <c r="C12" i="44"/>
  <c r="C11" i="44"/>
  <c r="C10" i="44"/>
  <c r="C9" i="44"/>
  <c r="C8" i="44"/>
  <c r="C7" i="44"/>
  <c r="C6" i="44"/>
  <c r="D6" i="44"/>
  <c r="J6" i="44" s="1"/>
  <c r="L6" i="44" s="1"/>
  <c r="D7" i="44"/>
  <c r="J7" i="44" s="1"/>
  <c r="L7" i="44" s="1"/>
  <c r="D8" i="44"/>
  <c r="D9" i="44"/>
  <c r="J9" i="44" s="1"/>
  <c r="D10" i="44"/>
  <c r="D11" i="44"/>
  <c r="J11" i="44" s="1"/>
  <c r="L11" i="44" s="1"/>
  <c r="J12" i="44"/>
  <c r="D13" i="44"/>
  <c r="J13" i="44" s="1"/>
  <c r="D14" i="44"/>
  <c r="M14" i="44" s="1"/>
  <c r="D15" i="44"/>
  <c r="D16" i="44"/>
  <c r="M16" i="44" s="1"/>
  <c r="D17" i="44"/>
  <c r="J17" i="44" s="1"/>
  <c r="D18" i="44"/>
  <c r="J18" i="44" s="1"/>
  <c r="D19" i="44"/>
  <c r="M19" i="44" s="1"/>
  <c r="D20" i="44"/>
  <c r="D21" i="44"/>
  <c r="J21" i="44" s="1"/>
  <c r="D22" i="44"/>
  <c r="O22" i="44" s="1"/>
  <c r="D23" i="44"/>
  <c r="J23" i="44" s="1"/>
  <c r="D24" i="44"/>
  <c r="O24" i="44" s="1"/>
  <c r="C24" i="37"/>
  <c r="C23" i="37"/>
  <c r="C22" i="37"/>
  <c r="C21" i="37"/>
  <c r="C20" i="37"/>
  <c r="C19" i="37"/>
  <c r="C18" i="37"/>
  <c r="C17" i="37"/>
  <c r="C16" i="37"/>
  <c r="C15" i="37"/>
  <c r="C14" i="37"/>
  <c r="C13" i="37"/>
  <c r="C12" i="37"/>
  <c r="C11" i="37"/>
  <c r="C10" i="37"/>
  <c r="C9" i="37"/>
  <c r="C8" i="37"/>
  <c r="C7" i="37"/>
  <c r="C6" i="37"/>
  <c r="E12" i="49"/>
  <c r="I22" i="49"/>
  <c r="I21" i="49"/>
  <c r="I20" i="49"/>
  <c r="I19" i="49"/>
  <c r="I18" i="49"/>
  <c r="I35" i="20"/>
  <c r="I34" i="20"/>
  <c r="I33" i="20"/>
  <c r="I32" i="20"/>
  <c r="I31" i="20"/>
  <c r="I30" i="20"/>
  <c r="D22" i="49"/>
  <c r="C22" i="49"/>
  <c r="D21" i="49"/>
  <c r="C21" i="49"/>
  <c r="D20" i="49"/>
  <c r="C20" i="49"/>
  <c r="D19" i="49"/>
  <c r="C19" i="49"/>
  <c r="D18" i="49"/>
  <c r="C18" i="49"/>
  <c r="D17" i="49"/>
  <c r="C17" i="49"/>
  <c r="E25" i="20"/>
  <c r="D35" i="20"/>
  <c r="C35" i="20"/>
  <c r="D34" i="20"/>
  <c r="C34" i="20"/>
  <c r="D33" i="20"/>
  <c r="C33" i="20"/>
  <c r="D32" i="20"/>
  <c r="C32" i="20"/>
  <c r="D31" i="20"/>
  <c r="C31" i="20"/>
  <c r="D30" i="20"/>
  <c r="C30" i="20"/>
  <c r="D14" i="20"/>
  <c r="I14" i="20" s="1"/>
  <c r="G14" i="20" s="1"/>
  <c r="C14" i="20"/>
  <c r="B14" i="20"/>
  <c r="D13" i="20"/>
  <c r="I13" i="20" s="1"/>
  <c r="G13" i="20" s="1"/>
  <c r="C13" i="20"/>
  <c r="B13" i="20"/>
  <c r="D12" i="20"/>
  <c r="I12" i="20" s="1"/>
  <c r="G12" i="20" s="1"/>
  <c r="C12" i="20"/>
  <c r="B12" i="20"/>
  <c r="C11" i="20"/>
  <c r="B11" i="20"/>
  <c r="C10" i="20"/>
  <c r="B10" i="20"/>
  <c r="D9" i="20"/>
  <c r="I9" i="20" s="1"/>
  <c r="G9" i="20" s="1"/>
  <c r="C9" i="20"/>
  <c r="B9" i="20"/>
  <c r="D8" i="20"/>
  <c r="I8" i="20" s="1"/>
  <c r="G8" i="20" s="1"/>
  <c r="C8" i="20"/>
  <c r="B8" i="20"/>
  <c r="D7" i="20"/>
  <c r="I7" i="20" s="1"/>
  <c r="G7" i="20" s="1"/>
  <c r="C7" i="20"/>
  <c r="B7" i="20"/>
  <c r="D6" i="20"/>
  <c r="I6" i="20" s="1"/>
  <c r="C6" i="20"/>
  <c r="B6" i="20"/>
  <c r="G9" i="19"/>
  <c r="G12" i="19"/>
  <c r="G15" i="19"/>
  <c r="G18" i="19"/>
  <c r="D27" i="19"/>
  <c r="E13" i="18"/>
  <c r="E33" i="18"/>
  <c r="E21" i="48"/>
  <c r="E22" i="48" s="1"/>
  <c r="E10" i="48"/>
  <c r="E11" i="48" s="1"/>
  <c r="C33" i="41"/>
  <c r="D29" i="41"/>
  <c r="D30" i="41" s="1"/>
  <c r="E29" i="41"/>
  <c r="E30" i="41" s="1"/>
  <c r="F29" i="41"/>
  <c r="G3" i="41"/>
  <c r="M7" i="13"/>
  <c r="M8" i="13"/>
  <c r="M9" i="13"/>
  <c r="M10" i="13"/>
  <c r="M11" i="13"/>
  <c r="M12" i="13"/>
  <c r="M13" i="13"/>
  <c r="G6" i="44"/>
  <c r="K6" i="44" s="1"/>
  <c r="G7" i="44"/>
  <c r="K7" i="44" s="1"/>
  <c r="G8" i="44"/>
  <c r="V8" i="44" s="1"/>
  <c r="G9" i="44"/>
  <c r="K9" i="44" s="1"/>
  <c r="V9" i="44"/>
  <c r="G10" i="44"/>
  <c r="K10" i="44" s="1"/>
  <c r="V10" i="44"/>
  <c r="G11" i="44"/>
  <c r="K11" i="44" s="1"/>
  <c r="V12" i="44"/>
  <c r="K12" i="44"/>
  <c r="K13" i="44"/>
  <c r="V13" i="44"/>
  <c r="K14" i="44"/>
  <c r="V14" i="44"/>
  <c r="K15" i="44"/>
  <c r="V16" i="44"/>
  <c r="K16" i="44"/>
  <c r="K17" i="44"/>
  <c r="V17" i="44"/>
  <c r="K18" i="44"/>
  <c r="V18" i="44"/>
  <c r="K19" i="44"/>
  <c r="V19" i="44"/>
  <c r="K20" i="44"/>
  <c r="V21" i="44"/>
  <c r="K21" i="44"/>
  <c r="V22" i="44"/>
  <c r="K22" i="44"/>
  <c r="Q22" i="44"/>
  <c r="K23" i="44"/>
  <c r="V23" i="44"/>
  <c r="K24" i="44"/>
  <c r="V24" i="44"/>
  <c r="Z25" i="44"/>
  <c r="H25" i="44"/>
  <c r="H26" i="44" s="1"/>
  <c r="B24" i="44"/>
  <c r="B23" i="44"/>
  <c r="B22" i="44"/>
  <c r="B21" i="44"/>
  <c r="B20" i="44"/>
  <c r="B19" i="44"/>
  <c r="B18" i="44"/>
  <c r="B17" i="44"/>
  <c r="B16" i="44"/>
  <c r="B15" i="44"/>
  <c r="B14" i="44"/>
  <c r="B13" i="44"/>
  <c r="B12" i="44"/>
  <c r="Z11" i="44"/>
  <c r="B11" i="44"/>
  <c r="Z10" i="44"/>
  <c r="B10" i="44"/>
  <c r="Z9" i="44"/>
  <c r="B9" i="44"/>
  <c r="Z8" i="44"/>
  <c r="B8" i="44"/>
  <c r="Z7" i="44"/>
  <c r="B7" i="44"/>
  <c r="Z6" i="44"/>
  <c r="G6" i="37"/>
  <c r="V6" i="37" s="1"/>
  <c r="D6" i="37"/>
  <c r="J6" i="37" s="1"/>
  <c r="G7" i="37"/>
  <c r="K7" i="37" s="1"/>
  <c r="D7" i="37"/>
  <c r="J7" i="37" s="1"/>
  <c r="G8" i="37"/>
  <c r="K8" i="37" s="1"/>
  <c r="D8" i="37"/>
  <c r="G9" i="37"/>
  <c r="K9" i="37" s="1"/>
  <c r="D9" i="37"/>
  <c r="G10" i="37"/>
  <c r="K10" i="37" s="1"/>
  <c r="D10" i="37"/>
  <c r="J10" i="37" s="1"/>
  <c r="G11" i="37"/>
  <c r="K11" i="37" s="1"/>
  <c r="D11" i="37"/>
  <c r="J11" i="37" s="1"/>
  <c r="G12" i="37"/>
  <c r="G13" i="37"/>
  <c r="K13" i="37" s="1"/>
  <c r="G14" i="37"/>
  <c r="G15" i="37"/>
  <c r="K15" i="37" s="1"/>
  <c r="D15" i="37"/>
  <c r="J15" i="37" s="1"/>
  <c r="G16" i="37"/>
  <c r="K16" i="37" s="1"/>
  <c r="G17" i="37"/>
  <c r="G18" i="37"/>
  <c r="V18" i="37" s="1"/>
  <c r="G19" i="37"/>
  <c r="G20" i="37"/>
  <c r="K20" i="37" s="1"/>
  <c r="G21" i="37"/>
  <c r="G22" i="37"/>
  <c r="G23" i="37"/>
  <c r="G24" i="37"/>
  <c r="K24" i="37" s="1"/>
  <c r="Z25" i="37"/>
  <c r="H25" i="37"/>
  <c r="V24" i="37"/>
  <c r="D24" i="37"/>
  <c r="Q24" i="37" s="1"/>
  <c r="B24" i="37"/>
  <c r="V23" i="37"/>
  <c r="D23" i="37"/>
  <c r="Q23" i="37"/>
  <c r="B23" i="37"/>
  <c r="V22" i="37"/>
  <c r="D22" i="37"/>
  <c r="Q22" i="37"/>
  <c r="B22" i="37"/>
  <c r="V21" i="37"/>
  <c r="D21" i="37"/>
  <c r="Q21" i="37"/>
  <c r="K21" i="37"/>
  <c r="B21" i="37"/>
  <c r="V20" i="37"/>
  <c r="D20" i="37"/>
  <c r="Q20" i="37" s="1"/>
  <c r="B20" i="37"/>
  <c r="D19" i="37"/>
  <c r="Q19" i="37" s="1"/>
  <c r="B19" i="37"/>
  <c r="D18" i="37"/>
  <c r="Q18" i="37"/>
  <c r="K18" i="37"/>
  <c r="B18" i="37"/>
  <c r="V17" i="37"/>
  <c r="D17" i="37"/>
  <c r="Q17" i="37" s="1"/>
  <c r="K17" i="37"/>
  <c r="B17" i="37"/>
  <c r="V16" i="37"/>
  <c r="D16" i="37"/>
  <c r="Q16" i="37"/>
  <c r="B16" i="37"/>
  <c r="B15" i="37"/>
  <c r="V14" i="37"/>
  <c r="D14" i="37"/>
  <c r="T14" i="37" s="1"/>
  <c r="Q14" i="37"/>
  <c r="B14" i="37"/>
  <c r="V13" i="37"/>
  <c r="D13" i="37"/>
  <c r="T13" i="37" s="1"/>
  <c r="Q13" i="37"/>
  <c r="B13" i="37"/>
  <c r="D12" i="37"/>
  <c r="Q12" i="37"/>
  <c r="B12" i="37"/>
  <c r="Z11" i="37"/>
  <c r="B11" i="37"/>
  <c r="Z10" i="37"/>
  <c r="B10" i="37"/>
  <c r="Z9" i="37"/>
  <c r="B9" i="37"/>
  <c r="Z8" i="37"/>
  <c r="B8" i="37"/>
  <c r="Z7" i="37"/>
  <c r="B7" i="37"/>
  <c r="Z6" i="37"/>
  <c r="B6" i="37"/>
  <c r="D5" i="35"/>
  <c r="E5" i="35" s="1"/>
  <c r="D6" i="35"/>
  <c r="D7" i="35"/>
  <c r="D8" i="35"/>
  <c r="G11" i="35"/>
  <c r="G12" i="35"/>
  <c r="G13" i="35"/>
  <c r="G14" i="35"/>
  <c r="G15" i="35"/>
  <c r="G16" i="35"/>
  <c r="G17" i="35"/>
  <c r="G18" i="35"/>
  <c r="G19" i="35"/>
  <c r="G20" i="35"/>
  <c r="G21" i="35"/>
  <c r="C21" i="35"/>
  <c r="C20" i="35"/>
  <c r="B20" i="35"/>
  <c r="C19" i="35"/>
  <c r="B19" i="35"/>
  <c r="C18" i="35"/>
  <c r="B18" i="35"/>
  <c r="C17" i="35"/>
  <c r="B17" i="35"/>
  <c r="C16" i="35"/>
  <c r="B16" i="35"/>
  <c r="C15" i="35"/>
  <c r="B15" i="35"/>
  <c r="C14" i="35"/>
  <c r="B14" i="35"/>
  <c r="C13" i="35"/>
  <c r="B13" i="35"/>
  <c r="C12" i="35"/>
  <c r="B12" i="35"/>
  <c r="C11" i="35"/>
  <c r="B11" i="35"/>
  <c r="D10" i="35"/>
  <c r="C10" i="35"/>
  <c r="B10" i="35"/>
  <c r="D9" i="35"/>
  <c r="C9" i="35"/>
  <c r="B9" i="35"/>
  <c r="C8" i="35"/>
  <c r="B8" i="35"/>
  <c r="C7" i="35"/>
  <c r="B7" i="35"/>
  <c r="C6" i="35"/>
  <c r="B6" i="35"/>
  <c r="C5" i="35"/>
  <c r="B5" i="35"/>
  <c r="D16" i="28"/>
  <c r="B16" i="28"/>
  <c r="F13" i="28"/>
  <c r="E13" i="28"/>
  <c r="F12" i="28"/>
  <c r="E12" i="28"/>
  <c r="F11" i="28"/>
  <c r="E11" i="28"/>
  <c r="F10" i="28"/>
  <c r="E10" i="28"/>
  <c r="F9" i="28"/>
  <c r="E9" i="28"/>
  <c r="F8" i="28"/>
  <c r="E8" i="28"/>
  <c r="F7" i="28"/>
  <c r="E7" i="28"/>
  <c r="F6" i="28"/>
  <c r="E6" i="28"/>
  <c r="K8" i="44" l="1"/>
  <c r="I36" i="20"/>
  <c r="C25" i="39"/>
  <c r="C35" i="39" s="1"/>
  <c r="D31" i="19"/>
  <c r="D32" i="19" s="1"/>
  <c r="G19" i="19"/>
  <c r="H34" i="18"/>
  <c r="D31" i="41"/>
  <c r="M14" i="13"/>
  <c r="S16" i="37"/>
  <c r="T12" i="37"/>
  <c r="V12" i="37"/>
  <c r="S19" i="37"/>
  <c r="S24" i="37"/>
  <c r="V19" i="37"/>
  <c r="S23" i="37"/>
  <c r="S22" i="37"/>
  <c r="S21" i="37"/>
  <c r="S20" i="37"/>
  <c r="S18" i="37"/>
  <c r="S17" i="37"/>
  <c r="G10" i="35"/>
  <c r="G9" i="35"/>
  <c r="G6" i="20"/>
  <c r="I23" i="49"/>
  <c r="G25" i="49" s="1"/>
  <c r="L18" i="44"/>
  <c r="V15" i="37"/>
  <c r="K14" i="37"/>
  <c r="K23" i="37"/>
  <c r="V11" i="37"/>
  <c r="V10" i="37"/>
  <c r="V9" i="37"/>
  <c r="V8" i="37"/>
  <c r="V7" i="37"/>
  <c r="K19" i="37"/>
  <c r="K12" i="37"/>
  <c r="O9" i="37"/>
  <c r="M8" i="37"/>
  <c r="K22" i="37"/>
  <c r="K6" i="37"/>
  <c r="V6" i="44"/>
  <c r="M8" i="44"/>
  <c r="V20" i="44"/>
  <c r="V15" i="44"/>
  <c r="V11" i="44"/>
  <c r="V7" i="44"/>
  <c r="M10" i="44"/>
  <c r="M6" i="44"/>
  <c r="Q14" i="44"/>
  <c r="U14" i="44" s="1"/>
  <c r="R12" i="44"/>
  <c r="J14" i="44"/>
  <c r="N14" i="44" s="1"/>
  <c r="R23" i="37"/>
  <c r="T16" i="44"/>
  <c r="M15" i="44"/>
  <c r="J8" i="44"/>
  <c r="L8" i="44" s="1"/>
  <c r="L12" i="44"/>
  <c r="R8" i="37"/>
  <c r="T20" i="44"/>
  <c r="Q16" i="44"/>
  <c r="S16" i="44" s="1"/>
  <c r="R8" i="44"/>
  <c r="M24" i="44"/>
  <c r="J20" i="44"/>
  <c r="N20" i="44" s="1"/>
  <c r="O16" i="44"/>
  <c r="Q12" i="44"/>
  <c r="S12" i="44" s="1"/>
  <c r="Q8" i="44"/>
  <c r="S8" i="44" s="1"/>
  <c r="M23" i="37"/>
  <c r="R24" i="44"/>
  <c r="J24" i="44"/>
  <c r="N24" i="44" s="1"/>
  <c r="O20" i="44"/>
  <c r="M12" i="44"/>
  <c r="M21" i="37"/>
  <c r="M19" i="37"/>
  <c r="M17" i="37"/>
  <c r="T23" i="44"/>
  <c r="R18" i="44"/>
  <c r="O14" i="44"/>
  <c r="R11" i="44"/>
  <c r="O10" i="44"/>
  <c r="R17" i="37"/>
  <c r="R21" i="37"/>
  <c r="M23" i="44"/>
  <c r="U22" i="44"/>
  <c r="J22" i="44"/>
  <c r="L22" i="44" s="1"/>
  <c r="Q18" i="44"/>
  <c r="S18" i="44" s="1"/>
  <c r="O7" i="44"/>
  <c r="T6" i="44"/>
  <c r="T19" i="44"/>
  <c r="R23" i="44"/>
  <c r="L23" i="44"/>
  <c r="R15" i="44"/>
  <c r="O11" i="44"/>
  <c r="M7" i="44"/>
  <c r="M16" i="37"/>
  <c r="Q23" i="44"/>
  <c r="U23" i="44" s="1"/>
  <c r="S22" i="44"/>
  <c r="M22" i="44"/>
  <c r="Q19" i="44"/>
  <c r="U19" i="44" s="1"/>
  <c r="O18" i="44"/>
  <c r="O15" i="44"/>
  <c r="J15" i="44"/>
  <c r="N15" i="44" s="1"/>
  <c r="T14" i="44"/>
  <c r="M11" i="44"/>
  <c r="T10" i="44"/>
  <c r="J10" i="44"/>
  <c r="L10" i="44" s="1"/>
  <c r="T7" i="44"/>
  <c r="Q6" i="44"/>
  <c r="S6" i="44" s="1"/>
  <c r="R19" i="37"/>
  <c r="O23" i="44"/>
  <c r="R22" i="44"/>
  <c r="O19" i="44"/>
  <c r="J19" i="44"/>
  <c r="L19" i="44" s="1"/>
  <c r="T18" i="44"/>
  <c r="M18" i="44"/>
  <c r="T15" i="44"/>
  <c r="T11" i="44"/>
  <c r="Q10" i="44"/>
  <c r="S10" i="44" s="1"/>
  <c r="R7" i="44"/>
  <c r="O6" i="44"/>
  <c r="M18" i="37"/>
  <c r="M22" i="37"/>
  <c r="Q24" i="44"/>
  <c r="U24" i="44" s="1"/>
  <c r="L24" i="44"/>
  <c r="R20" i="44"/>
  <c r="M20" i="44"/>
  <c r="J16" i="44"/>
  <c r="L16" i="44" s="1"/>
  <c r="T12" i="44"/>
  <c r="O12" i="44"/>
  <c r="O8" i="44"/>
  <c r="M20" i="37"/>
  <c r="M24" i="37"/>
  <c r="R16" i="37"/>
  <c r="R18" i="37"/>
  <c r="R20" i="37"/>
  <c r="R22" i="37"/>
  <c r="R24" i="37"/>
  <c r="T24" i="44"/>
  <c r="Q20" i="44"/>
  <c r="U20" i="44" s="1"/>
  <c r="R16" i="44"/>
  <c r="N12" i="44"/>
  <c r="T8" i="44"/>
  <c r="M12" i="37"/>
  <c r="M14" i="37"/>
  <c r="J16" i="37"/>
  <c r="L16" i="37" s="1"/>
  <c r="T16" i="37"/>
  <c r="J18" i="37"/>
  <c r="L18" i="37" s="1"/>
  <c r="T18" i="37"/>
  <c r="J20" i="37"/>
  <c r="L20" i="37" s="1"/>
  <c r="N20" i="37"/>
  <c r="T20" i="37"/>
  <c r="J22" i="37"/>
  <c r="N22" i="37" s="1"/>
  <c r="T22" i="37"/>
  <c r="J24" i="37"/>
  <c r="L24" i="37" s="1"/>
  <c r="T24" i="37"/>
  <c r="Q15" i="37"/>
  <c r="U15" i="37" s="1"/>
  <c r="O8" i="37"/>
  <c r="N6" i="44"/>
  <c r="U16" i="37"/>
  <c r="U18" i="37"/>
  <c r="U20" i="37"/>
  <c r="U22" i="37"/>
  <c r="U24" i="37"/>
  <c r="J12" i="37"/>
  <c r="N12" i="37" s="1"/>
  <c r="J14" i="37"/>
  <c r="N14" i="37" s="1"/>
  <c r="R12" i="37"/>
  <c r="R14" i="37"/>
  <c r="M9" i="37"/>
  <c r="Q8" i="37"/>
  <c r="S8" i="37" s="1"/>
  <c r="J8" i="37"/>
  <c r="N8" i="37" s="1"/>
  <c r="S23" i="44"/>
  <c r="N23" i="44"/>
  <c r="T22" i="44"/>
  <c r="Q21" i="44"/>
  <c r="S21" i="44" s="1"/>
  <c r="R19" i="44"/>
  <c r="N18" i="44"/>
  <c r="Q15" i="44"/>
  <c r="S15" i="44" s="1"/>
  <c r="R14" i="44"/>
  <c r="Q11" i="44"/>
  <c r="S11" i="44" s="1"/>
  <c r="R10" i="44"/>
  <c r="Q7" i="44"/>
  <c r="S7" i="44" s="1"/>
  <c r="R6" i="44"/>
  <c r="M13" i="37"/>
  <c r="J13" i="37"/>
  <c r="L13" i="37" s="1"/>
  <c r="Q10" i="37"/>
  <c r="U10" i="37" s="1"/>
  <c r="Q9" i="37"/>
  <c r="U9" i="37" s="1"/>
  <c r="R13" i="37"/>
  <c r="R9" i="37"/>
  <c r="J9" i="37"/>
  <c r="N9" i="37" s="1"/>
  <c r="Q7" i="37"/>
  <c r="U7" i="37" s="1"/>
  <c r="M7" i="37"/>
  <c r="N11" i="44"/>
  <c r="U12" i="37"/>
  <c r="U13" i="37"/>
  <c r="U14" i="37"/>
  <c r="J17" i="37"/>
  <c r="L17" i="37" s="1"/>
  <c r="N17" i="37"/>
  <c r="T17" i="37"/>
  <c r="J19" i="37"/>
  <c r="L19" i="37" s="1"/>
  <c r="N19" i="37"/>
  <c r="T19" i="37"/>
  <c r="J21" i="37"/>
  <c r="N21" i="37" s="1"/>
  <c r="T21" i="37"/>
  <c r="J23" i="37"/>
  <c r="L23" i="37" s="1"/>
  <c r="N23" i="37"/>
  <c r="T23" i="37"/>
  <c r="M15" i="37"/>
  <c r="T11" i="37"/>
  <c r="L11" i="37"/>
  <c r="M10" i="37"/>
  <c r="T7" i="37"/>
  <c r="L7" i="37"/>
  <c r="M21" i="44"/>
  <c r="Q17" i="44"/>
  <c r="S17" i="44" s="1"/>
  <c r="Q11" i="37"/>
  <c r="S11" i="37" s="1"/>
  <c r="M11" i="37"/>
  <c r="U17" i="37"/>
  <c r="U19" i="37"/>
  <c r="U21" i="37"/>
  <c r="U23" i="37"/>
  <c r="O11" i="37"/>
  <c r="O7" i="37"/>
  <c r="M17" i="44"/>
  <c r="Q13" i="44"/>
  <c r="S13" i="44" s="1"/>
  <c r="Q9" i="44"/>
  <c r="S9" i="44" s="1"/>
  <c r="N7" i="44"/>
  <c r="R11" i="37"/>
  <c r="N11" i="37"/>
  <c r="R7" i="37"/>
  <c r="N7" i="37"/>
  <c r="M13" i="44"/>
  <c r="M9" i="44"/>
  <c r="Q6" i="37"/>
  <c r="S6" i="37" s="1"/>
  <c r="M6" i="37"/>
  <c r="T15" i="37"/>
  <c r="L15" i="37"/>
  <c r="T10" i="37"/>
  <c r="L10" i="37"/>
  <c r="T6" i="37"/>
  <c r="L6" i="37"/>
  <c r="T21" i="44"/>
  <c r="L21" i="44"/>
  <c r="T17" i="44"/>
  <c r="L17" i="44"/>
  <c r="T13" i="44"/>
  <c r="L13" i="44"/>
  <c r="T9" i="44"/>
  <c r="L9" i="44"/>
  <c r="O12" i="37"/>
  <c r="S12" i="37"/>
  <c r="O13" i="37"/>
  <c r="S13" i="37"/>
  <c r="O14" i="37"/>
  <c r="S14" i="37"/>
  <c r="O15" i="37"/>
  <c r="O10" i="37"/>
  <c r="T9" i="37"/>
  <c r="O6" i="37"/>
  <c r="O21" i="44"/>
  <c r="O17" i="44"/>
  <c r="O13" i="44"/>
  <c r="O9" i="44"/>
  <c r="L12" i="37"/>
  <c r="O16" i="37"/>
  <c r="O17" i="37"/>
  <c r="O18" i="37"/>
  <c r="O19" i="37"/>
  <c r="O20" i="37"/>
  <c r="O21" i="37"/>
  <c r="O22" i="37"/>
  <c r="O23" i="37"/>
  <c r="O24" i="37"/>
  <c r="R15" i="37"/>
  <c r="N15" i="37"/>
  <c r="R10" i="37"/>
  <c r="N10" i="37"/>
  <c r="T8" i="37"/>
  <c r="R6" i="37"/>
  <c r="N6" i="37"/>
  <c r="R21" i="44"/>
  <c r="N21" i="44"/>
  <c r="R17" i="44"/>
  <c r="N17" i="44"/>
  <c r="R13" i="44"/>
  <c r="N13" i="44"/>
  <c r="R9" i="44"/>
  <c r="N9" i="44"/>
  <c r="G15" i="20"/>
  <c r="W12" i="37" l="1"/>
  <c r="W22" i="37"/>
  <c r="G34" i="19"/>
  <c r="U21" i="44"/>
  <c r="W21" i="44" s="1"/>
  <c r="U17" i="44"/>
  <c r="S19" i="44"/>
  <c r="W19" i="44" s="1"/>
  <c r="S24" i="44"/>
  <c r="W24" i="44" s="1"/>
  <c r="N22" i="44"/>
  <c r="L20" i="44"/>
  <c r="S20" i="44"/>
  <c r="W20" i="44" s="1"/>
  <c r="N19" i="44"/>
  <c r="U18" i="44"/>
  <c r="W18" i="44" s="1"/>
  <c r="N16" i="44"/>
  <c r="U16" i="44"/>
  <c r="S14" i="44"/>
  <c r="W14" i="44" s="1"/>
  <c r="W18" i="37"/>
  <c r="W21" i="37"/>
  <c r="W17" i="37"/>
  <c r="W13" i="37"/>
  <c r="P23" i="37"/>
  <c r="P20" i="37"/>
  <c r="W23" i="37"/>
  <c r="W14" i="37"/>
  <c r="W24" i="37"/>
  <c r="P12" i="37"/>
  <c r="AA12" i="37" s="1"/>
  <c r="P17" i="37"/>
  <c r="AA17" i="37" s="1"/>
  <c r="W20" i="37"/>
  <c r="AA20" i="37" s="1"/>
  <c r="P19" i="37"/>
  <c r="W19" i="37"/>
  <c r="W16" i="37"/>
  <c r="N24" i="37"/>
  <c r="P24" i="37" s="1"/>
  <c r="L22" i="37"/>
  <c r="P22" i="37" s="1"/>
  <c r="AA22" i="37" s="1"/>
  <c r="L21" i="37"/>
  <c r="P21" i="37" s="1"/>
  <c r="N18" i="37"/>
  <c r="P18" i="37" s="1"/>
  <c r="AA18" i="37" s="1"/>
  <c r="N16" i="37"/>
  <c r="P16" i="37" s="1"/>
  <c r="L14" i="37"/>
  <c r="P14" i="37" s="1"/>
  <c r="AA14" i="37" s="1"/>
  <c r="N13" i="37"/>
  <c r="P13" i="37" s="1"/>
  <c r="G22" i="35"/>
  <c r="G38" i="20"/>
  <c r="N10" i="44"/>
  <c r="N8" i="44"/>
  <c r="P8" i="44" s="1"/>
  <c r="U15" i="44"/>
  <c r="W15" i="44" s="1"/>
  <c r="L15" i="44"/>
  <c r="L14" i="44"/>
  <c r="P6" i="44"/>
  <c r="U13" i="44"/>
  <c r="W13" i="44" s="1"/>
  <c r="U12" i="44"/>
  <c r="W12" i="44" s="1"/>
  <c r="P14" i="44"/>
  <c r="U8" i="44"/>
  <c r="W8" i="44" s="1"/>
  <c r="U10" i="44"/>
  <c r="W10" i="44" s="1"/>
  <c r="P24" i="44"/>
  <c r="P10" i="44"/>
  <c r="P20" i="44"/>
  <c r="U7" i="44"/>
  <c r="W7" i="44" s="1"/>
  <c r="S10" i="37"/>
  <c r="W10" i="37" s="1"/>
  <c r="P18" i="44"/>
  <c r="W16" i="44"/>
  <c r="S9" i="37"/>
  <c r="W9" i="37" s="1"/>
  <c r="P22" i="44"/>
  <c r="W23" i="44"/>
  <c r="P23" i="44"/>
  <c r="W22" i="44"/>
  <c r="P16" i="44"/>
  <c r="P19" i="44"/>
  <c r="P15" i="44"/>
  <c r="S15" i="37"/>
  <c r="W15" i="37" s="1"/>
  <c r="P12" i="44"/>
  <c r="L9" i="37"/>
  <c r="P9" i="37" s="1"/>
  <c r="P11" i="44"/>
  <c r="U6" i="37"/>
  <c r="W6" i="37" s="1"/>
  <c r="U6" i="44"/>
  <c r="W6" i="44" s="1"/>
  <c r="U11" i="44"/>
  <c r="W11" i="44" s="1"/>
  <c r="P7" i="44"/>
  <c r="S7" i="37"/>
  <c r="W7" i="37" s="1"/>
  <c r="U9" i="44"/>
  <c r="W9" i="44" s="1"/>
  <c r="U11" i="37"/>
  <c r="W11" i="37" s="1"/>
  <c r="P13" i="44"/>
  <c r="P21" i="44"/>
  <c r="L8" i="37"/>
  <c r="P8" i="37" s="1"/>
  <c r="P17" i="44"/>
  <c r="W17" i="44"/>
  <c r="P9" i="44"/>
  <c r="P7" i="37"/>
  <c r="U8" i="37"/>
  <c r="W8" i="37" s="1"/>
  <c r="P11" i="37"/>
  <c r="P10" i="37"/>
  <c r="P6" i="37"/>
  <c r="P15" i="37"/>
  <c r="AA13" i="37" l="1"/>
  <c r="AA21" i="37"/>
  <c r="AA16" i="44"/>
  <c r="AA24" i="37"/>
  <c r="AA23" i="37"/>
  <c r="AA19" i="37"/>
  <c r="AA16" i="37"/>
  <c r="AA6" i="44"/>
  <c r="AA14" i="44"/>
  <c r="AA15" i="44"/>
  <c r="AA24" i="44"/>
  <c r="AA23" i="44"/>
  <c r="AA10" i="44"/>
  <c r="AA20" i="44"/>
  <c r="AA19" i="44"/>
  <c r="AA18" i="44"/>
  <c r="AA9" i="37"/>
  <c r="AA7" i="44"/>
  <c r="AA12" i="44"/>
  <c r="AA22" i="44"/>
  <c r="AA8" i="44"/>
  <c r="AA13" i="44"/>
  <c r="AA11" i="44"/>
  <c r="AA15" i="37"/>
  <c r="AA6" i="37"/>
  <c r="AA11" i="37"/>
  <c r="AA17" i="44"/>
  <c r="AA7" i="37"/>
  <c r="AA21" i="44"/>
  <c r="AA9" i="44"/>
  <c r="AA8" i="37"/>
  <c r="AA10" i="37"/>
  <c r="AA25" i="44" l="1"/>
  <c r="AA26" i="44" s="1"/>
  <c r="AA25" i="37"/>
  <c r="AA26"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A5" authorId="0" shapeId="0" xr:uid="{CA713F0D-4AB5-4737-8345-6849502D2676}">
      <text>
        <r>
          <rPr>
            <b/>
            <sz val="10"/>
            <rFont val="ＭＳ Ｐゴシック"/>
            <family val="3"/>
            <charset val="128"/>
          </rPr>
          <t>最初に「従事者基礎情報シート」の従事者キーを入力願います。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A6" authorId="0" shapeId="0" xr:uid="{00000000-0006-0000-0500-000001000000}">
      <text>
        <r>
          <rPr>
            <b/>
            <sz val="10"/>
            <rFont val="ＭＳ Ｐゴシック"/>
            <family val="3"/>
            <charset val="128"/>
          </rPr>
          <t>最初に「従事者基礎情報シート」の従事者キーを入力願います。同一人複数回の渡航回数まで同一の従事者キーを入力して増やしてください。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A6" authorId="0" shapeId="0" xr:uid="{00000000-0006-0000-0600-000001000000}">
      <text>
        <r>
          <rPr>
            <b/>
            <sz val="10"/>
            <rFont val="ＭＳ Ｐゴシック"/>
            <family val="3"/>
            <charset val="128"/>
          </rPr>
          <t>最初に「従事者基礎情報シート」の従事者キーを入力願います。同一人複数回の渡航回数まで同一の従事者キーを入力して増やしてください。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A6" authorId="0" shapeId="0" xr:uid="{AE838AF8-53F1-4D77-9DA5-3930CF26E392}">
      <text>
        <r>
          <rPr>
            <b/>
            <sz val="10"/>
            <rFont val="ＭＳ Ｐゴシック"/>
            <family val="3"/>
            <charset val="128"/>
          </rPr>
          <t>最初に「従事者基礎情報シート」の従事者キーを入力願います。同一人複数回の渡航回数まで同一の従事者キーを入力して増やしてください。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YAMAGUCHI Naotaka/PR</author>
  </authors>
  <commentList>
    <comment ref="A6" authorId="0" shapeId="0" xr:uid="{EC01C8F2-0EA2-4DEF-B6F1-3CC037AD3B56}">
      <text>
        <r>
          <rPr>
            <b/>
            <sz val="10"/>
            <rFont val="ＭＳ Ｐゴシック"/>
            <family val="3"/>
            <charset val="128"/>
          </rPr>
          <t>最初に「従事者基礎情報シート」の従事者キーを入力願います。同一人複数回の渡航回数まで同一の従事者キーを入力して増やしてください。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YAMAGUCHI Naotaka/PR</author>
    <author>津田</author>
  </authors>
  <commentList>
    <comment ref="I3" authorId="0" shapeId="0" xr:uid="{00000000-0006-0000-0800-000001000000}">
      <text>
        <r>
          <rPr>
            <b/>
            <sz val="10"/>
            <color indexed="81"/>
            <rFont val="ＭＳ Ｐゴシック"/>
            <family val="3"/>
            <charset val="128"/>
          </rPr>
          <t>航空賃の証拠書類は「様式21証書貼付台紙」に貼付し、本「証書番号」欄に「証書貼付台紙」の証書番号を記入の上、本紙を当該証書貼付台紙に添付してください。</t>
        </r>
      </text>
    </comment>
    <comment ref="D14" authorId="1" shapeId="0" xr:uid="{00000000-0006-0000-0800-000002000000}">
      <text>
        <r>
          <rPr>
            <b/>
            <sz val="9"/>
            <color indexed="81"/>
            <rFont val="MS P ゴシック"/>
            <family val="3"/>
            <charset val="128"/>
          </rPr>
          <t>プルダウンから選択してください。</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八千代エンジニヤリング　関</author>
  </authors>
  <commentList>
    <comment ref="G3" authorId="0" shapeId="0" xr:uid="{00000000-0006-0000-0B00-000001000000}">
      <text>
        <r>
          <rPr>
            <b/>
            <sz val="9"/>
            <color indexed="81"/>
            <rFont val="MS P ゴシック"/>
            <family val="3"/>
            <charset val="128"/>
          </rPr>
          <t>A6 入力情報からの自動入力されます。</t>
        </r>
        <r>
          <rPr>
            <sz val="9"/>
            <color indexed="81"/>
            <rFont val="MS P ゴシック"/>
            <family val="3"/>
            <charset val="128"/>
          </rPr>
          <t xml:space="preserve">
</t>
        </r>
      </text>
    </comment>
    <comment ref="G34" authorId="0" shapeId="0" xr:uid="{00000000-0006-0000-0B00-000002000000}">
      <text>
        <r>
          <rPr>
            <b/>
            <sz val="9"/>
            <color indexed="81"/>
            <rFont val="MS P ゴシック"/>
            <family val="3"/>
            <charset val="128"/>
          </rPr>
          <t xml:space="preserve">該当するレートを選択してください。
</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契約第1課</author>
  </authors>
  <commentList>
    <comment ref="F6" authorId="0" shapeId="0" xr:uid="{00000000-0006-0000-0D00-000001000000}">
      <text>
        <r>
          <rPr>
            <b/>
            <sz val="9"/>
            <color indexed="81"/>
            <rFont val="MS P ゴシック"/>
            <family val="3"/>
            <charset val="128"/>
          </rPr>
          <t xml:space="preserve">プルダウンから選択してください。
</t>
        </r>
      </text>
    </comment>
    <comment ref="G6" authorId="0" shapeId="0" xr:uid="{00000000-0006-0000-0D00-000002000000}">
      <text>
        <r>
          <rPr>
            <b/>
            <sz val="9"/>
            <color indexed="81"/>
            <rFont val="MS P ゴシック"/>
            <family val="3"/>
            <charset val="128"/>
          </rPr>
          <t>プルダウンから選択してください。</t>
        </r>
      </text>
    </comment>
  </commentList>
</comments>
</file>

<file path=xl/sharedStrings.xml><?xml version="1.0" encoding="utf-8"?>
<sst xmlns="http://schemas.openxmlformats.org/spreadsheetml/2006/main" count="735" uniqueCount="527">
  <si>
    <t>従事者基礎情報</t>
  </si>
  <si>
    <t>最初に入力してください。</t>
  </si>
  <si>
    <t>従事者キー</t>
  </si>
  <si>
    <t>担当業務</t>
  </si>
  <si>
    <t>従事者名</t>
  </si>
  <si>
    <t>所属先</t>
  </si>
  <si>
    <t>格付</t>
  </si>
  <si>
    <t>契約設定単価（報酬、日当、宿泊料）</t>
  </si>
  <si>
    <t>交差点設計</t>
  </si>
  <si>
    <t>□原　×子</t>
  </si>
  <si>
    <t>新宿プラニング</t>
  </si>
  <si>
    <t>交通計画Ⅱ</t>
  </si>
  <si>
    <t>○山　△男</t>
  </si>
  <si>
    <t>麹町設計(補強：○×企画)</t>
  </si>
  <si>
    <t>号数</t>
  </si>
  <si>
    <t>月額単価</t>
  </si>
  <si>
    <r>
      <rPr>
        <sz val="12"/>
        <color theme="1"/>
        <rFont val="ＭＳ ゴシック"/>
        <family val="3"/>
        <charset val="128"/>
      </rPr>
      <t>日当</t>
    </r>
  </si>
  <si>
    <r>
      <rPr>
        <sz val="12"/>
        <color theme="1"/>
        <rFont val="ＭＳ ゴシック"/>
        <family val="3"/>
        <charset val="128"/>
      </rPr>
      <t>宿泊費</t>
    </r>
  </si>
  <si>
    <t>ジェンダー分析</t>
  </si>
  <si>
    <t>○野　△子（前任）</t>
  </si>
  <si>
    <t>３Ｊコンサルタンツ（株）</t>
  </si>
  <si>
    <t>▽田　□美（後任）</t>
  </si>
  <si>
    <t>道路計画</t>
    <phoneticPr fontId="56"/>
  </si>
  <si>
    <t>×木　〇子</t>
    <phoneticPr fontId="56"/>
  </si>
  <si>
    <t>新宿プラニング</t>
    <phoneticPr fontId="56"/>
  </si>
  <si>
    <t>道路計画（D枠）</t>
  </si>
  <si>
    <t>□川　×代</t>
    <phoneticPr fontId="56"/>
  </si>
  <si>
    <r>
      <t>このシートは様式６直接人件費、様式８航空賃の入力を省略するものであり、</t>
    </r>
    <r>
      <rPr>
        <u/>
        <sz val="14"/>
        <color rgb="FFFF0000"/>
        <rFont val="ＭＳ ゴシック"/>
        <family val="3"/>
        <charset val="128"/>
      </rPr>
      <t>印刷は不要</t>
    </r>
    <r>
      <rPr>
        <sz val="14"/>
        <color rgb="FFFF0000"/>
        <rFont val="ＭＳ ゴシック"/>
        <family val="3"/>
        <charset val="128"/>
      </rPr>
      <t>です。</t>
    </r>
    <rPh sb="6" eb="8">
      <t>ヨウシキ</t>
    </rPh>
    <rPh sb="9" eb="11">
      <t>チョクセツ</t>
    </rPh>
    <rPh sb="11" eb="14">
      <t>ジンケンヒ</t>
    </rPh>
    <rPh sb="15" eb="17">
      <t>ヨウシキ</t>
    </rPh>
    <rPh sb="18" eb="20">
      <t>コウクウ</t>
    </rPh>
    <rPh sb="20" eb="21">
      <t>チン</t>
    </rPh>
    <rPh sb="22" eb="24">
      <t>ニュウリョク</t>
    </rPh>
    <rPh sb="25" eb="27">
      <t>ショウリャク</t>
    </rPh>
    <rPh sb="35" eb="37">
      <t>インサツ</t>
    </rPh>
    <rPh sb="38" eb="40">
      <t>フヨウ</t>
    </rPh>
    <phoneticPr fontId="56"/>
  </si>
  <si>
    <t>様式４</t>
  </si>
  <si>
    <t>契約金額精算報告内訳書</t>
  </si>
  <si>
    <t>（単位：円）</t>
  </si>
  <si>
    <r>
      <t>費　目</t>
    </r>
    <r>
      <rPr>
        <vertAlign val="superscript"/>
        <sz val="10.5"/>
        <color rgb="FFFF0000"/>
        <rFont val="ＭＳ ゴシック"/>
        <family val="3"/>
        <charset val="128"/>
      </rPr>
      <t>注８</t>
    </r>
    <rPh sb="3" eb="4">
      <t>チュウ</t>
    </rPh>
    <phoneticPr fontId="56"/>
  </si>
  <si>
    <r>
      <t>契約金額(A)</t>
    </r>
    <r>
      <rPr>
        <vertAlign val="superscript"/>
        <sz val="10.5"/>
        <color rgb="FF000000"/>
        <rFont val="ＭＳ ゴシック"/>
        <family val="3"/>
        <charset val="128"/>
      </rPr>
      <t>注１</t>
    </r>
    <phoneticPr fontId="56"/>
  </si>
  <si>
    <r>
      <t>確定額</t>
    </r>
    <r>
      <rPr>
        <vertAlign val="superscript"/>
        <sz val="10.5"/>
        <color theme="1"/>
        <rFont val="ＭＳ ゴシック"/>
        <family val="3"/>
        <charset val="128"/>
      </rPr>
      <t>注２</t>
    </r>
    <r>
      <rPr>
        <sz val="10.5"/>
        <color theme="1"/>
        <rFont val="ＭＳ ゴシック"/>
        <family val="3"/>
        <charset val="128"/>
      </rPr>
      <t>／
精算額(B)</t>
    </r>
    <r>
      <rPr>
        <vertAlign val="superscript"/>
        <sz val="10.5"/>
        <color rgb="FF000000"/>
        <rFont val="ＭＳ ゴシック"/>
        <family val="3"/>
        <charset val="128"/>
      </rPr>
      <t>注３</t>
    </r>
    <phoneticPr fontId="56"/>
  </si>
  <si>
    <t>契約金額－精算確定金額</t>
    <phoneticPr fontId="56"/>
  </si>
  <si>
    <t>前払額(C)</t>
    <phoneticPr fontId="56"/>
  </si>
  <si>
    <r>
      <t>部分払額(D)</t>
    </r>
    <r>
      <rPr>
        <vertAlign val="superscript"/>
        <sz val="10.5"/>
        <color rgb="FF000000"/>
        <rFont val="ＭＳ ゴシック"/>
        <family val="3"/>
        <charset val="128"/>
      </rPr>
      <t>注４</t>
    </r>
    <phoneticPr fontId="56"/>
  </si>
  <si>
    <t>概算払額(E)</t>
    <phoneticPr fontId="56"/>
  </si>
  <si>
    <t>既払総額(F)</t>
    <phoneticPr fontId="56"/>
  </si>
  <si>
    <r>
      <t>請求額(G)=(B)-(F)</t>
    </r>
    <r>
      <rPr>
        <vertAlign val="superscript"/>
        <sz val="10.5"/>
        <color rgb="FF000000"/>
        <rFont val="ＭＳ ゴシック"/>
        <family val="3"/>
        <charset val="128"/>
      </rPr>
      <t>注５</t>
    </r>
    <phoneticPr fontId="56"/>
  </si>
  <si>
    <t>Ⅰ．報酬</t>
  </si>
  <si>
    <t>Ⅱ．直接経費</t>
  </si>
  <si>
    <t>１　旅費（航空賃）</t>
  </si>
  <si>
    <t>２　旅費（その他）</t>
  </si>
  <si>
    <t>３　一般業務費</t>
  </si>
  <si>
    <t>４　通訳傭上費</t>
  </si>
  <si>
    <t>５　報告書作成費</t>
  </si>
  <si>
    <t>６　機材費</t>
  </si>
  <si>
    <t>７　再委託費</t>
  </si>
  <si>
    <t>８　国内業務費</t>
  </si>
  <si>
    <r>
      <rPr>
        <sz val="10.5"/>
        <color rgb="FF000000"/>
        <rFont val="ＭＳ ゴシック"/>
        <family val="3"/>
        <charset val="128"/>
      </rPr>
      <t>９　現地一時隔離関連費</t>
    </r>
    <r>
      <rPr>
        <vertAlign val="superscript"/>
        <sz val="10.5"/>
        <color rgb="FF000000"/>
        <rFont val="ＭＳ ゴシック"/>
        <family val="3"/>
        <charset val="128"/>
      </rPr>
      <t>注６</t>
    </r>
  </si>
  <si>
    <t>１０　本邦一時隔離関連費</t>
  </si>
  <si>
    <t>Ⅲ．小計(Ⅰ＋Ⅱ)</t>
  </si>
  <si>
    <r>
      <t>Ⅳ．消費税及び地方消費税の合計額</t>
    </r>
    <r>
      <rPr>
        <vertAlign val="superscript"/>
        <sz val="10.5"/>
        <color rgb="FFFF0000"/>
        <rFont val="ＭＳ ゴシック"/>
        <family val="3"/>
        <charset val="128"/>
      </rPr>
      <t>注７</t>
    </r>
    <rPh sb="16" eb="17">
      <t>チュウ</t>
    </rPh>
    <phoneticPr fontId="56"/>
  </si>
  <si>
    <t>合　計(Ⅲ.＋Ⅳ.)</t>
  </si>
  <si>
    <t>千円未満切捨て廃止により、契約金額を超える精算額となる場合は、コロナ関連経費なども含めて超過額が契約金額（税込）の50万円以内において、打合簿不要で精算対象となります。該当する場合は、左記のチェックボックスに「レ」を入れてください。なお、50万円を超える場合は変更契約が必要となりますので予めご注意ください。</t>
    <rPh sb="34" eb="38">
      <t>カンレンケイヒ</t>
    </rPh>
    <rPh sb="41" eb="42">
      <t>フク</t>
    </rPh>
    <rPh sb="48" eb="52">
      <t>ケイヤクキンガク</t>
    </rPh>
    <rPh sb="54" eb="55">
      <t>コ</t>
    </rPh>
    <rPh sb="144" eb="145">
      <t>アラカジ</t>
    </rPh>
    <rPh sb="147" eb="149">
      <t>チュウイ</t>
    </rPh>
    <phoneticPr fontId="56"/>
  </si>
  <si>
    <t>注１）契約変更している場合は、最終契約変更後の契約金額内訳を記載してください。
注２）報酬にかかる確定額は、報酬額確認表（様式６）で確認した額を記載してください。
注３）支出実績中間確認を行った場合は、確認済みの経費も精算額に含め、「支出実績中間確認通知書」（写）を添付ください。
注４）複数の部分払がある場合はその合計額を記載してください。また、必要に応じ消費税額を明記することも可能です。
注５）請求額には、精算額から前払額、部分払額及び概算払額を控除した数字を記載してください。
注６）現地と本邦を一つの費目としている場合は、「９．一時隔離関連費」とし「１０.本邦一時隔離関連費」の記載を削除してください。
注７）１円未満の端数は切捨てしてください。
注８）定額計上経費を打合簿にてランプサムとした費目は該当費目欄に（ランプサム金額分）を追加して計上して下さい。併せて打合簿（写）を添付してください。</t>
    <rPh sb="246" eb="248">
      <t>ゲンチ</t>
    </rPh>
    <rPh sb="249" eb="251">
      <t>ホンポウ</t>
    </rPh>
    <rPh sb="252" eb="253">
      <t>ヒト</t>
    </rPh>
    <rPh sb="255" eb="257">
      <t>ヒモク</t>
    </rPh>
    <rPh sb="262" eb="264">
      <t>バアイ</t>
    </rPh>
    <rPh sb="269" eb="271">
      <t>イチジ</t>
    </rPh>
    <rPh sb="271" eb="273">
      <t>カクリ</t>
    </rPh>
    <rPh sb="273" eb="275">
      <t>カンレン</t>
    </rPh>
    <rPh sb="275" eb="276">
      <t>ヒ</t>
    </rPh>
    <rPh sb="283" eb="285">
      <t>ホンポウ</t>
    </rPh>
    <rPh sb="285" eb="287">
      <t>イチジ</t>
    </rPh>
    <rPh sb="287" eb="289">
      <t>カクリ</t>
    </rPh>
    <rPh sb="289" eb="291">
      <t>カンレン</t>
    </rPh>
    <rPh sb="291" eb="292">
      <t>ヒ</t>
    </rPh>
    <rPh sb="294" eb="296">
      <t>キサイ</t>
    </rPh>
    <rPh sb="297" eb="299">
      <t>サクジョ</t>
    </rPh>
    <rPh sb="307" eb="308">
      <t>チュウ</t>
    </rPh>
    <rPh sb="311" eb="312">
      <t>エン</t>
    </rPh>
    <rPh sb="312" eb="314">
      <t>ミマン</t>
    </rPh>
    <rPh sb="315" eb="317">
      <t>ハスウ</t>
    </rPh>
    <rPh sb="318" eb="320">
      <t>キリス</t>
    </rPh>
    <phoneticPr fontId="56"/>
  </si>
  <si>
    <t>契約金額精算報告内訳書</t>
    <phoneticPr fontId="56"/>
  </si>
  <si>
    <r>
      <rPr>
        <sz val="10.5"/>
        <color theme="1"/>
        <rFont val="ＭＳ ゴシック"/>
        <family val="3"/>
        <charset val="128"/>
      </rPr>
      <t>契約金額</t>
    </r>
    <r>
      <rPr>
        <vertAlign val="superscript"/>
        <sz val="10.5"/>
        <color rgb="FF000000"/>
        <rFont val="ＭＳ ゴシック"/>
        <family val="3"/>
        <charset val="128"/>
      </rPr>
      <t>注１</t>
    </r>
  </si>
  <si>
    <r>
      <t>確定額</t>
    </r>
    <r>
      <rPr>
        <vertAlign val="superscript"/>
        <sz val="10.5"/>
        <color theme="1"/>
        <rFont val="ＭＳ ゴシック"/>
        <family val="3"/>
        <charset val="128"/>
      </rPr>
      <t>注２</t>
    </r>
    <r>
      <rPr>
        <sz val="10.5"/>
        <color theme="1"/>
        <rFont val="ＭＳ ゴシック"/>
        <family val="3"/>
        <charset val="128"/>
      </rPr>
      <t>／
精算額</t>
    </r>
    <r>
      <rPr>
        <vertAlign val="superscript"/>
        <sz val="10.5"/>
        <color rgb="FF000000"/>
        <rFont val="ＭＳ ゴシック"/>
        <family val="3"/>
        <charset val="128"/>
      </rPr>
      <t>注３</t>
    </r>
    <phoneticPr fontId="56"/>
  </si>
  <si>
    <t>契約金額－精算確定金額</t>
  </si>
  <si>
    <t>前払額</t>
  </si>
  <si>
    <r>
      <t>部分払額</t>
    </r>
    <r>
      <rPr>
        <vertAlign val="superscript"/>
        <sz val="10.5"/>
        <color rgb="FF000000"/>
        <rFont val="ＭＳ ゴシック"/>
        <family val="3"/>
        <charset val="128"/>
      </rPr>
      <t>注４</t>
    </r>
    <phoneticPr fontId="56"/>
  </si>
  <si>
    <t>概算払額</t>
  </si>
  <si>
    <t>既払総額</t>
  </si>
  <si>
    <r>
      <t>請求額</t>
    </r>
    <r>
      <rPr>
        <vertAlign val="superscript"/>
        <sz val="10.5"/>
        <color rgb="FF000000"/>
        <rFont val="ＭＳ ゴシック"/>
        <family val="3"/>
        <charset val="128"/>
      </rPr>
      <t>注５</t>
    </r>
    <phoneticPr fontId="56"/>
  </si>
  <si>
    <t>３　一般業務費</t>
    <phoneticPr fontId="56"/>
  </si>
  <si>
    <r>
      <t>　（実支出補填</t>
    </r>
    <r>
      <rPr>
        <sz val="10.5"/>
        <color theme="1"/>
        <rFont val="ＭＳ ゴシック"/>
        <family val="3"/>
        <charset val="128"/>
      </rPr>
      <t>分）</t>
    </r>
    <rPh sb="7" eb="8">
      <t>ブン</t>
    </rPh>
    <phoneticPr fontId="56"/>
  </si>
  <si>
    <t>　（合意単価適用分）</t>
    <rPh sb="2" eb="4">
      <t>ゴウイ</t>
    </rPh>
    <rPh sb="4" eb="6">
      <t>タンカ</t>
    </rPh>
    <rPh sb="6" eb="8">
      <t>テキヨウ</t>
    </rPh>
    <rPh sb="8" eb="9">
      <t>ブン</t>
    </rPh>
    <phoneticPr fontId="56"/>
  </si>
  <si>
    <t xml:space="preserve">  （実支出補填分）</t>
    <phoneticPr fontId="56"/>
  </si>
  <si>
    <r>
      <t>９　現地一時隔離関連費</t>
    </r>
    <r>
      <rPr>
        <vertAlign val="superscript"/>
        <sz val="10.5"/>
        <rFont val="ＭＳ ゴシック"/>
        <family val="3"/>
        <charset val="128"/>
      </rPr>
      <t>注６</t>
    </r>
    <rPh sb="2" eb="4">
      <t>ゲンチ</t>
    </rPh>
    <rPh sb="4" eb="6">
      <t>イチジ</t>
    </rPh>
    <rPh sb="6" eb="8">
      <t>カクリ</t>
    </rPh>
    <rPh sb="8" eb="10">
      <t>カンレン</t>
    </rPh>
    <rPh sb="10" eb="11">
      <t>ヒ</t>
    </rPh>
    <rPh sb="11" eb="12">
      <t>チュウ</t>
    </rPh>
    <phoneticPr fontId="56"/>
  </si>
  <si>
    <t>１０　本邦一時隔離関連費</t>
    <rPh sb="3" eb="5">
      <t>ホンポウ</t>
    </rPh>
    <rPh sb="5" eb="7">
      <t>イチジ</t>
    </rPh>
    <rPh sb="7" eb="9">
      <t>カクリ</t>
    </rPh>
    <rPh sb="9" eb="11">
      <t>カンレン</t>
    </rPh>
    <rPh sb="11" eb="12">
      <t>ヒ</t>
    </rPh>
    <phoneticPr fontId="56"/>
  </si>
  <si>
    <t>千円未満切捨て廃止により、契約金額を超える精算額となる場合は、コロナ関連経費なども含めて超過額が契約金額（税込）の50万円以内において、打合簿不要で精算対象となります。該当する場合は、左記のチェックボックスに「レ」を入れてください。なお、50万円を超える場合は変更契約が必要となりますので予めご注意ください。</t>
    <phoneticPr fontId="56"/>
  </si>
  <si>
    <t>注１）契約変更している場合は、最終契約変更後の契約金額内訳を記載してください。
注２）報酬にかかる確定額は、報酬額確認表（様式６）で確認した額を記載してください。ただし、契約金額を超えることはできません。
注３）支出実績中間確認を行った場合は、確認済みの経費も精算額に含め、「支出実績中間確認通知書」（写）を添付ください。
注４）複数の部分払がある場合はその合計額を記載してください。また、必要に応じ消費税額を明記することも可能です。
注５）請求額には、精算額から前払額、部分払額及び概算払額を控除した数字を記載してください。
注６）現地と本邦を一つの費目としている場合は、「９．一時隔離関連費」とし「１０.本邦一時隔離関連費」の記載を削除してください。
注７）1円未満の端数は切捨てしてください。
注８）定額計上経費を打合簿にてランプサムとした費目は該当費目欄に（ランプサム金額分）を追加して計上して下さい。併せて打合簿（写）を添付してください。</t>
    <rPh sb="332" eb="333">
      <t>エン</t>
    </rPh>
    <rPh sb="333" eb="335">
      <t>ミマン</t>
    </rPh>
    <rPh sb="353" eb="357">
      <t>テイガクケイジョウ</t>
    </rPh>
    <rPh sb="357" eb="359">
      <t>ケイヒ</t>
    </rPh>
    <rPh sb="360" eb="362">
      <t>ウチアワ</t>
    </rPh>
    <rPh sb="362" eb="363">
      <t>ボ</t>
    </rPh>
    <rPh sb="373" eb="375">
      <t>ヒモク</t>
    </rPh>
    <rPh sb="376" eb="378">
      <t>ガイトウ</t>
    </rPh>
    <rPh sb="378" eb="381">
      <t>ヒモクラン</t>
    </rPh>
    <rPh sb="388" eb="391">
      <t>キンガクブン</t>
    </rPh>
    <rPh sb="393" eb="395">
      <t>ツイカ</t>
    </rPh>
    <rPh sb="397" eb="399">
      <t>ケイジョウ</t>
    </rPh>
    <rPh sb="401" eb="402">
      <t>クダ</t>
    </rPh>
    <rPh sb="405" eb="406">
      <t>アワ</t>
    </rPh>
    <rPh sb="408" eb="410">
      <t>ウチアワ</t>
    </rPh>
    <rPh sb="410" eb="411">
      <t>ボ</t>
    </rPh>
    <rPh sb="412" eb="413">
      <t>ウツ</t>
    </rPh>
    <rPh sb="415" eb="417">
      <t>テンプ</t>
    </rPh>
    <phoneticPr fontId="56"/>
  </si>
  <si>
    <t>（単位： 円）</t>
    <rPh sb="1" eb="3">
      <t>タンイ</t>
    </rPh>
    <rPh sb="5" eb="6">
      <t>エン</t>
    </rPh>
    <phoneticPr fontId="56"/>
  </si>
  <si>
    <t>費　目</t>
    <phoneticPr fontId="56"/>
  </si>
  <si>
    <r>
      <t>契約金額</t>
    </r>
    <r>
      <rPr>
        <vertAlign val="superscript"/>
        <sz val="12"/>
        <color indexed="8"/>
        <rFont val="ＭＳ Ｐゴシック"/>
        <family val="3"/>
        <charset val="128"/>
      </rPr>
      <t>注１</t>
    </r>
    <phoneticPr fontId="56"/>
  </si>
  <si>
    <t>確定（精算）額</t>
    <rPh sb="0" eb="2">
      <t>カクテイ</t>
    </rPh>
    <phoneticPr fontId="56"/>
  </si>
  <si>
    <r>
      <rPr>
        <sz val="12"/>
        <color indexed="8"/>
        <rFont val="ＭＳ Ｐゴシック"/>
        <family val="3"/>
        <charset val="128"/>
      </rPr>
      <t>前払額</t>
    </r>
  </si>
  <si>
    <r>
      <t>部分払額</t>
    </r>
    <r>
      <rPr>
        <vertAlign val="superscript"/>
        <sz val="12"/>
        <color indexed="8"/>
        <rFont val="ＭＳ Ｐゴシック"/>
        <family val="3"/>
        <charset val="128"/>
      </rPr>
      <t>注２</t>
    </r>
    <phoneticPr fontId="56"/>
  </si>
  <si>
    <t>概算払額</t>
    <rPh sb="0" eb="2">
      <t>ガイサン</t>
    </rPh>
    <rPh sb="2" eb="3">
      <t>ハラ</t>
    </rPh>
    <rPh sb="3" eb="4">
      <t>ガク</t>
    </rPh>
    <phoneticPr fontId="56"/>
  </si>
  <si>
    <t>既払総額</t>
    <phoneticPr fontId="56"/>
  </si>
  <si>
    <r>
      <t>請求額</t>
    </r>
    <r>
      <rPr>
        <vertAlign val="superscript"/>
        <sz val="12"/>
        <color indexed="8"/>
        <rFont val="ＭＳ Ｐゴシック"/>
        <family val="3"/>
        <charset val="128"/>
      </rPr>
      <t>注３</t>
    </r>
    <phoneticPr fontId="56"/>
  </si>
  <si>
    <t xml:space="preserve">【 ランプサム金額】
</t>
    <rPh sb="7" eb="9">
      <t>キンガク</t>
    </rPh>
    <phoneticPr fontId="56"/>
  </si>
  <si>
    <r>
      <t>【実費精算金額】</t>
    </r>
    <r>
      <rPr>
        <b/>
        <vertAlign val="superscript"/>
        <sz val="12"/>
        <color rgb="FF000000"/>
        <rFont val="ＭＳ Ｐゴシック"/>
        <family val="3"/>
        <charset val="128"/>
      </rPr>
      <t>注４</t>
    </r>
    <rPh sb="8" eb="9">
      <t>チュウ</t>
    </rPh>
    <phoneticPr fontId="56"/>
  </si>
  <si>
    <t>　１　定額計上費</t>
    <rPh sb="3" eb="8">
      <t>テイガクケイジョウヒ</t>
    </rPh>
    <phoneticPr fontId="78"/>
  </si>
  <si>
    <t>○○○○費</t>
    <rPh sb="4" eb="5">
      <t>ヒ</t>
    </rPh>
    <phoneticPr fontId="79"/>
  </si>
  <si>
    <t xml:space="preserve"> ２　○○○○費</t>
    <rPh sb="7" eb="8">
      <t>ヒ</t>
    </rPh>
    <phoneticPr fontId="56"/>
  </si>
  <si>
    <t>　３　　○○○○費</t>
    <phoneticPr fontId="56"/>
  </si>
  <si>
    <t>Ⅲ．小計（ランプサム金額+実費精算金額）</t>
    <rPh sb="10" eb="12">
      <t>キンガク</t>
    </rPh>
    <rPh sb="13" eb="17">
      <t>ジッピセイサン</t>
    </rPh>
    <rPh sb="17" eb="19">
      <t>キンガク</t>
    </rPh>
    <phoneticPr fontId="56"/>
  </si>
  <si>
    <r>
      <t>Ⅳ．消費税及び地方消費税の合計額</t>
    </r>
    <r>
      <rPr>
        <b/>
        <vertAlign val="superscript"/>
        <sz val="12"/>
        <color rgb="FFFF0000"/>
        <rFont val="ＭＳ Ｐゴシック"/>
        <family val="3"/>
        <charset val="128"/>
      </rPr>
      <t>注５</t>
    </r>
    <phoneticPr fontId="56"/>
  </si>
  <si>
    <t>Ⅴ.合　計</t>
    <phoneticPr fontId="56"/>
  </si>
  <si>
    <r>
      <t xml:space="preserve">※黄色のセルを手入力してください。
※実費精算金額がある場合のみ、契約金額精算報告内訳書を提出します。
注１）契約変更している場合は、最終契約変更後の契約金額内訳を記載してください。
注２）複数の部分払がある場合はその合計額を記載願います。
注３）請求額には、確定（精算）額から前払額、及び部分払額を控除した数字を記載願います。
注４）実費精算する契約については、証憑書類に基づき該当する費目の様式を併せて精算します。
</t>
    </r>
    <r>
      <rPr>
        <sz val="12"/>
        <rFont val="ＭＳ Ｐゴシック"/>
        <family val="3"/>
        <charset val="128"/>
      </rPr>
      <t>注５）1円未満の端数は切捨てしてください。</t>
    </r>
    <rPh sb="1" eb="3">
      <t>キイロ</t>
    </rPh>
    <rPh sb="45" eb="47">
      <t>テイシュツ</t>
    </rPh>
    <rPh sb="131" eb="133">
      <t>カクテイ</t>
    </rPh>
    <rPh sb="144" eb="145">
      <t>オヨ</t>
    </rPh>
    <rPh sb="191" eb="193">
      <t>ガイトウ</t>
    </rPh>
    <rPh sb="195" eb="197">
      <t>ヒモク</t>
    </rPh>
    <rPh sb="198" eb="200">
      <t>ヨウシキ</t>
    </rPh>
    <rPh sb="201" eb="202">
      <t>アワ</t>
    </rPh>
    <rPh sb="215" eb="216">
      <t>エン</t>
    </rPh>
    <rPh sb="216" eb="218">
      <t>ミマン</t>
    </rPh>
    <phoneticPr fontId="56"/>
  </si>
  <si>
    <t>様式５</t>
  </si>
  <si>
    <t>直接経費費目間流用計算表
（打合簿なしの費目間流用に関する計算表）</t>
  </si>
  <si>
    <t>費目（中項目）</t>
  </si>
  <si>
    <r>
      <rPr>
        <sz val="10.5"/>
        <color theme="1"/>
        <rFont val="ＭＳ ゴシック"/>
        <family val="3"/>
        <charset val="128"/>
      </rPr>
      <t>契約金額
（流用後）</t>
    </r>
    <r>
      <rPr>
        <vertAlign val="superscript"/>
        <sz val="10.5"/>
        <color rgb="FF000000"/>
        <rFont val="ＭＳ ゴシック"/>
        <family val="3"/>
        <charset val="128"/>
      </rPr>
      <t>注１</t>
    </r>
  </si>
  <si>
    <r>
      <rPr>
        <sz val="10.5"/>
        <color theme="1"/>
        <rFont val="ＭＳ ゴシック"/>
        <family val="3"/>
        <charset val="128"/>
      </rPr>
      <t>支出額</t>
    </r>
    <r>
      <rPr>
        <vertAlign val="superscript"/>
        <sz val="10.5"/>
        <color rgb="FF000000"/>
        <rFont val="ＭＳ ゴシック"/>
        <family val="3"/>
        <charset val="128"/>
      </rPr>
      <t>注２</t>
    </r>
  </si>
  <si>
    <r>
      <rPr>
        <sz val="10.5"/>
        <color theme="1"/>
        <rFont val="ＭＳ ゴシック"/>
        <family val="3"/>
        <charset val="128"/>
      </rPr>
      <t>精算額</t>
    </r>
    <r>
      <rPr>
        <vertAlign val="superscript"/>
        <sz val="10.5"/>
        <color rgb="FF000000"/>
        <rFont val="ＭＳ ゴシック"/>
        <family val="3"/>
        <charset val="128"/>
      </rPr>
      <t>注３</t>
    </r>
  </si>
  <si>
    <r>
      <rPr>
        <sz val="10.5"/>
        <color theme="1"/>
        <rFont val="ＭＳ ゴシック"/>
        <family val="3"/>
        <charset val="128"/>
      </rPr>
      <t>差額</t>
    </r>
    <r>
      <rPr>
        <vertAlign val="superscript"/>
        <sz val="10.5"/>
        <color rgb="FF000000"/>
        <rFont val="ＭＳ ゴシック"/>
        <family val="3"/>
        <charset val="128"/>
      </rPr>
      <t>注４</t>
    </r>
  </si>
  <si>
    <r>
      <rPr>
        <sz val="10.5"/>
        <color theme="1"/>
        <rFont val="ＭＳ ゴシック"/>
        <family val="3"/>
        <charset val="128"/>
      </rPr>
      <t>参考上限値</t>
    </r>
    <r>
      <rPr>
        <vertAlign val="superscript"/>
        <sz val="10.5"/>
        <color rgb="FF000000"/>
        <rFont val="ＭＳ ゴシック"/>
        <family val="3"/>
        <charset val="128"/>
      </rPr>
      <t>注５</t>
    </r>
  </si>
  <si>
    <r>
      <rPr>
        <sz val="10.5"/>
        <color theme="1"/>
        <rFont val="ＭＳ ゴシック"/>
        <family val="3"/>
        <charset val="128"/>
      </rPr>
      <t>備　考</t>
    </r>
    <r>
      <rPr>
        <vertAlign val="superscript"/>
        <sz val="10.5"/>
        <color rgb="FF000000"/>
        <rFont val="ＭＳ ゴシック"/>
        <family val="3"/>
        <charset val="128"/>
      </rPr>
      <t>注６</t>
    </r>
  </si>
  <si>
    <t>(A)</t>
  </si>
  <si>
    <t>(B)</t>
  </si>
  <si>
    <t>(C)</t>
  </si>
  <si>
    <t>(A)-(C)</t>
  </si>
  <si>
    <t>(A)×5%</t>
  </si>
  <si>
    <r>
      <t>９　現地一時隔離関連費</t>
    </r>
    <r>
      <rPr>
        <vertAlign val="superscript"/>
        <sz val="11"/>
        <rFont val="ＭＳ ゴシック"/>
        <family val="3"/>
        <charset val="128"/>
      </rPr>
      <t>注７</t>
    </r>
    <rPh sb="2" eb="4">
      <t>ゲンチ</t>
    </rPh>
    <rPh sb="4" eb="6">
      <t>イチジ</t>
    </rPh>
    <rPh sb="6" eb="8">
      <t>カクリ</t>
    </rPh>
    <rPh sb="8" eb="10">
      <t>カンレン</t>
    </rPh>
    <rPh sb="10" eb="11">
      <t>ヒ</t>
    </rPh>
    <rPh sb="11" eb="12">
      <t>チュウ</t>
    </rPh>
    <phoneticPr fontId="56"/>
  </si>
  <si>
    <r>
      <t>１０　本邦一時隔離関連費</t>
    </r>
    <r>
      <rPr>
        <vertAlign val="superscript"/>
        <sz val="10.5"/>
        <rFont val="ＭＳ ゴシック"/>
        <family val="3"/>
        <charset val="128"/>
      </rPr>
      <t>注７</t>
    </r>
    <rPh sb="3" eb="5">
      <t>ホンポウ</t>
    </rPh>
    <rPh sb="5" eb="7">
      <t>イチジ</t>
    </rPh>
    <rPh sb="7" eb="9">
      <t>カクリ</t>
    </rPh>
    <rPh sb="9" eb="11">
      <t>カンレン</t>
    </rPh>
    <rPh sb="11" eb="12">
      <t>ヒ</t>
    </rPh>
    <rPh sb="12" eb="13">
      <t>チュウ</t>
    </rPh>
    <phoneticPr fontId="56"/>
  </si>
  <si>
    <t>直接経費合計額</t>
  </si>
  <si>
    <t>注）打合簿なしの費目間流用が発生した場合のみ添付してください。</t>
  </si>
  <si>
    <r>
      <t>注１）「打合簿あり」での費目間流用を行った後の契約金額内訳を記載してください。
注２）それぞれの費目の「精算報告明細書」に記載されている支出実績をそのまま記載してください。
注３）精算額の確定に当たっては、当該費目の契約金額（流用後）の5％か50万円のいずれか低い金額の範囲内まで、「打合簿なし」の流用を認めています。
　　この運用を反映して、精算額を記載してください。なお、直接経費精算額の合計額は、契約金額（流用後）の合計額を超えることは認められませんので、契約金額
　　（流用後）の合計額の範囲内で、「打合簿なし」の流用をしてください。
注４）契約金額（流用後）と精算額の差額を記載してください。この差額が50万円か次欄の参考上限値のいずれか低い金額以下であれば、打合簿なしの流用が可能です。
注５）差額と比較するための参考値として、「(A)×5%」の計算結果を記載してください。差額が０である場合は、記載の必要はありません。
注６）流用の理由の記載は不要です。特記すべき事項がありましたら、記載ください。
注７）新型コロナウィルス対策にかかる費用（PCR検査関連費用、コロナ対策関連経費、一時隔離関連経費）については、特例措置のため</t>
    </r>
    <r>
      <rPr>
        <u/>
        <sz val="10"/>
        <rFont val="ＭＳ ゴシック"/>
        <family val="3"/>
        <charset val="128"/>
      </rPr>
      <t>他の目的への費目間流用は認められません。</t>
    </r>
    <rPh sb="457" eb="458">
      <t>チュウ</t>
    </rPh>
    <rPh sb="460" eb="462">
      <t>シンガタ</t>
    </rPh>
    <rPh sb="469" eb="471">
      <t>タイサク</t>
    </rPh>
    <rPh sb="475" eb="477">
      <t>ヒヨウ</t>
    </rPh>
    <rPh sb="481" eb="483">
      <t>ケンサ</t>
    </rPh>
    <rPh sb="483" eb="485">
      <t>カンレン</t>
    </rPh>
    <rPh sb="485" eb="486">
      <t>ヒ</t>
    </rPh>
    <rPh sb="486" eb="487">
      <t>ヨウ</t>
    </rPh>
    <rPh sb="513" eb="515">
      <t>トクレイ</t>
    </rPh>
    <rPh sb="515" eb="517">
      <t>ソチ</t>
    </rPh>
    <rPh sb="520" eb="521">
      <t>ホカ</t>
    </rPh>
    <rPh sb="522" eb="524">
      <t>モクテキ</t>
    </rPh>
    <rPh sb="526" eb="528">
      <t>ヒモク</t>
    </rPh>
    <rPh sb="528" eb="531">
      <t>カンリュウヨウ</t>
    </rPh>
    <rPh sb="532" eb="533">
      <t>ミト</t>
    </rPh>
    <phoneticPr fontId="56"/>
  </si>
  <si>
    <t>様式６</t>
  </si>
  <si>
    <t>報酬額確認表</t>
  </si>
  <si>
    <t>担当分野</t>
  </si>
  <si>
    <t>氏　名</t>
  </si>
  <si>
    <t>業務人月</t>
    <phoneticPr fontId="56"/>
  </si>
  <si>
    <t>合計金額</t>
  </si>
  <si>
    <t>総計</t>
    <rPh sb="0" eb="2">
      <t>ソウケイ</t>
    </rPh>
    <phoneticPr fontId="56"/>
  </si>
  <si>
    <t>様式７</t>
  </si>
  <si>
    <t>業務従事者名簿</t>
  </si>
  <si>
    <t>様式８</t>
  </si>
  <si>
    <t>精算報告明細書（旅費（航空賃、日当・宿泊料等、特別手当）)</t>
    <phoneticPr fontId="56"/>
  </si>
  <si>
    <t>氏名</t>
  </si>
  <si>
    <t>現地業務期間</t>
    <rPh sb="2" eb="4">
      <t>ギョウム</t>
    </rPh>
    <phoneticPr fontId="56"/>
  </si>
  <si>
    <t>航空賃</t>
    <rPh sb="0" eb="2">
      <t>コウクウ</t>
    </rPh>
    <rPh sb="2" eb="3">
      <t>チン</t>
    </rPh>
    <phoneticPr fontId="56"/>
  </si>
  <si>
    <t>証書
番号</t>
    <rPh sb="0" eb="2">
      <t>ショウショ</t>
    </rPh>
    <rPh sb="3" eb="5">
      <t>バンゴウ</t>
    </rPh>
    <phoneticPr fontId="56"/>
  </si>
  <si>
    <t>旅費（その他）</t>
  </si>
  <si>
    <t>合　計</t>
  </si>
  <si>
    <t>備　考</t>
  </si>
  <si>
    <t>出発日</t>
  </si>
  <si>
    <t>帰国日</t>
  </si>
  <si>
    <t>日数</t>
  </si>
  <si>
    <t>精算額</t>
  </si>
  <si>
    <t>　日　当</t>
  </si>
  <si>
    <r>
      <t>宿泊料</t>
    </r>
    <r>
      <rPr>
        <vertAlign val="superscript"/>
        <sz val="12"/>
        <color indexed="8"/>
        <rFont val="ＭＳ ゴシック"/>
        <family val="3"/>
        <charset val="128"/>
      </rPr>
      <t>注３、注４、注５</t>
    </r>
    <rPh sb="3" eb="4">
      <t>チュウ</t>
    </rPh>
    <rPh sb="6" eb="7">
      <t>チュウ</t>
    </rPh>
    <rPh sb="9" eb="10">
      <t>チュウ</t>
    </rPh>
    <phoneticPr fontId="56"/>
  </si>
  <si>
    <r>
      <rPr>
        <sz val="12"/>
        <color theme="1"/>
        <rFont val="ＭＳ ゴシック"/>
        <family val="3"/>
        <charset val="128"/>
      </rPr>
      <t>特別手当</t>
    </r>
    <r>
      <rPr>
        <vertAlign val="superscript"/>
        <sz val="12"/>
        <color theme="1"/>
        <rFont val="ＭＳ ゴシック"/>
        <family val="3"/>
        <charset val="128"/>
      </rPr>
      <t>注４</t>
    </r>
  </si>
  <si>
    <t>合計額（航空賃）</t>
    <rPh sb="4" eb="6">
      <t>コウクウ</t>
    </rPh>
    <rPh sb="6" eb="7">
      <t>チン</t>
    </rPh>
    <phoneticPr fontId="56"/>
  </si>
  <si>
    <t>合計額（旅費（その他））</t>
    <phoneticPr fontId="56"/>
  </si>
  <si>
    <t>総合計額合計額（航空賃）</t>
    <rPh sb="0" eb="4">
      <t>ソウゴウケイガク</t>
    </rPh>
    <phoneticPr fontId="56"/>
  </si>
  <si>
    <t>総合計額（旅費（その他））
※宿泊手当・宿泊費 合計含む</t>
    <rPh sb="17" eb="19">
      <t>テアテ</t>
    </rPh>
    <rPh sb="20" eb="23">
      <t>シュクハクヒ</t>
    </rPh>
    <phoneticPr fontId="56"/>
  </si>
  <si>
    <t>●2026年度7月公示以降の新規案件、もしくは7月以降の継続契約に係る打合簿を締結した継続案件はNEW様式８ 旅費（航空賃、その他）となります（「宿泊費・宿泊手当」を計上する案件となります）。　
●上記にあてはまらない案件（「日当・宿泊料」を計上する案件）は本シートとなります。ただし、2026年7月1日以降の旅費につき「宿泊費・宿泊手当」を計上する部分については、NEW様式８ 旅費（航空賃、その他）にご記入ください。「日当・宿泊料」と「宿泊費・宿泊手当」を併用する場合は本シート（「日当・宿泊料」用）及び　NEW様式８ 旅費（航空賃、その他）シート（「宿泊費・宿泊手当」用）双方に記入いただくと、本シートに総合計額が記載されます。本シートの総合計額を様式４ 内訳書に記載してください。</t>
    <phoneticPr fontId="56"/>
  </si>
  <si>
    <r>
      <rPr>
        <sz val="12"/>
        <color rgb="FF000000"/>
        <rFont val="ＭＳ ゴシック"/>
        <family val="3"/>
        <charset val="128"/>
      </rPr>
      <t xml:space="preserve">
注１）出発日、帰国日は航空券の出発日と帰国日と一致させてください。ただし、別案件国業務との継続従事の場合は、別国から/別国への移動日を記入することも可とします。
注２）日当及び宿泊費の計算欄への記載方式については、変更可能です。（例：3,800×（30+0.9×2）＝120,840)
注３）現地業務期間中に他の業務や自社負担による業務が含まれる場合、航空賃、日当・宿泊料をどのように折半するかについての報告書の写しを添付してください。また、原則、自社負担業務の期間を含まないものとします。ただし、打合簿により、日当・宿泊料等の支出を監督職員が承諾している場合は、承諾された期間を含んで現地業務期間を記載し、当該打合簿の写を添付してください。
注４）特別宿泊単価が設定されている場合はセルの関数を削除し、単価を直接入力してください。特別宿泊単価の場合、30泊超、60泊超の場合の逓減率は適用されません。
</t>
    </r>
    <r>
      <rPr>
        <b/>
        <sz val="12"/>
        <color rgb="FFFF0000"/>
        <rFont val="ＭＳ ゴシック"/>
        <family val="3"/>
        <charset val="128"/>
      </rPr>
      <t xml:space="preserve">注５）宿泊数は現地業務期間から２日を引いた泊数を計上しますが、2026年４月１日以降に開始する渡航よりインド、インドネシア、オーストラリア、カンボジア、シンガポール、スリランカ、タイ、ネパール、パラオ、バングラデシュ、フィリピン、ブルネイ、ベトナム、マレーシア、ミクロネシア、モンゴル、韓国、中国への渡航(2026年3月31日以前については、中国、韓国、モンゴル、フィリピン、ブルネイ、ミクロネシア、マーシャル諸島)は１日のみ引きます。その場合は様式８旅費(特例)をご利用ください。
</t>
    </r>
    <r>
      <rPr>
        <sz val="12"/>
        <color rgb="FF000000"/>
        <rFont val="ＭＳ ゴシック"/>
        <family val="3"/>
        <charset val="128"/>
      </rPr>
      <t xml:space="preserve">注６）アフガニスタンを対象国とする場合の「特別手当」の計上が可能な欄を非表示で設けています。特別手当の対象はアフガニスタンへの入国日から出国日までの滞在日数で、単価は一律3,000円／日です。必要に応じ、計上してください。
注７）旅費折半などの特記事項を備考へ記載してください。
注８）With コロナ下における新しい渡航管理体系に基づき業務地へ渡航する場合、緊急移送が含まれている旅行保険に加入している場合、その保険料の一部費用の計上を認めます。具体的には、１日当たり税抜200円を発注者として負担します。本経費の計上については、打合簿の作成は不要です。この費用は、精算・検算の簡素化のため、日当単価に200円を加算して、旅費（その他）に計上・精算してください（日当単価が4,500円の場合4,700円として計上、30 日等を超える場合の日当については低減させた額に200円を加算し、4,050円の場合4,250円として計上）。精算報告書提出時においては、加入している旅行保険の付保期間及び緊急移送が当該保険に含まれていることが分かる内訳書等を明示してください。
注９）QCBS案件にて、旅費（航空賃）を合意単価を適用している場合は、原則、「契約額」＝「精算額」として精算しますので証書番号は「ー」としてください。
</t>
    </r>
    <r>
      <rPr>
        <b/>
        <sz val="12"/>
        <color rgb="FF000000"/>
        <rFont val="ＭＳ ゴシック"/>
        <family val="3"/>
        <charset val="128"/>
      </rPr>
      <t>【様式１０廃止に伴い以下に該当する場合は備考欄に補記してください】
■旅費の按分に係る打合簿もしくは確認書、「旅費分担打合簿／確認書あり。打合簿番号●●もしくは●月●日付打合せ簿参照」
■日当宿泊の特別単価等の打合簿がある場合「特別宿泊料の途中適用あり。打合簿番号●●もしくは●月●日付打合せ簿参照」
【証憑への補記】
■右上に証書番号を追記してください。
■消費税対象の内訳が明細で確認できない場合は補記してください。
■外貨で航空券を購入した場合、証憑に「USD●●×●●年●月JICAレート●●」等補記してください。円貨換算額は小数点第一位を切り捨てしてください。</t>
    </r>
  </si>
  <si>
    <t>精算報告明細書（旅費（航空賃、日当・宿泊料等、特別手当））</t>
    <phoneticPr fontId="56"/>
  </si>
  <si>
    <t>総合計額（旅費（その他））
※宿泊手当・宿泊費 合計含む</t>
    <rPh sb="0" eb="1">
      <t>ソウ</t>
    </rPh>
    <phoneticPr fontId="56"/>
  </si>
  <si>
    <t>●2026年度7月公示以降の新規案件、もしくは7月以降の継続契約に係る打合簿を締結した継続案件は NEW様式８ 旅費（航空賃、その他） (特例)となります（「宿泊費・宿泊手当」を計上する案件となります）。　
●上記にあてはまらない案件（「日当・宿泊料」を計上する案件）は本シートとなります。ただし、2026年7月1日以降の旅費につき「宿泊費・宿泊手当」を計上する部分については、NEW様式８ 旅費（航空賃、その他） (特例)にご記入ください。「日当・宿泊料」と「宿泊費・宿泊手当」を併用する場合は本シート（「日当・宿泊料」用）及び NEW様式８ 旅費（航空賃、その他） (特例)シート（「宿泊費・宿泊手当」用）双方に記入いただくと、本シートに総合計額が記載されます。本シートの総合計額を様式４ 内訳書に記載してください。</t>
    <phoneticPr fontId="56"/>
  </si>
  <si>
    <r>
      <rPr>
        <sz val="12"/>
        <color rgb="FF000000"/>
        <rFont val="ＭＳ ゴシック"/>
        <family val="3"/>
        <charset val="128"/>
      </rPr>
      <t xml:space="preserve">
注１）出発日、帰国日は航空券の出発日と帰国日と一致させてください。ただし、別案件国業務との継続従事の場合は、別国から/別国への移動日を記入することも可とします。
注２）日当及び宿泊費の計算欄への記載方式については、変更可能です。（例：3,800×（30+0.9×2）＝120,840)
注３）現地業務期間中に他の業務や自社負担による業務が含まれる場合、航空賃、日当・宿泊料をどのように折半するかについての報告書の写しを添付してください。また、原則、自社負担業務の期間を含まないものとします。ただし、打合簿により、日当・宿泊料等の支出を監督職員が承諾している場合は、承諾された期間を含んで現地業務期間を記載し、当該打合簿の写を添付してください。
注４）特別宿泊単価が設定されている場合はセルの関数を削除し、単価を直接入力してください。特別宿泊単価の場合、30泊超、60泊超の場合の逓減率は適用されません。
</t>
    </r>
    <r>
      <rPr>
        <b/>
        <sz val="12"/>
        <color rgb="FFFF0000"/>
        <rFont val="ＭＳ ゴシック"/>
        <family val="3"/>
        <charset val="128"/>
      </rPr>
      <t xml:space="preserve">注５）宿泊数は現地業務期間から２日を引いた泊数を計上しますが、2026年４月１日以降に開始する渡航よりインド、インドネシア、オーストラリア、カンボジア、シンガポール、スリランカ、タイ、ネパール、パラオ、バングラデシュ、フィリピン、ブルネイ、ベトナム、マレーシア、ミクロネシア、モンゴル、韓国、中国への渡航(2026年3月31日以前については、中国、韓国、モンゴル、フィリピン、ブルネイ、ミクロネシア、マーシャル諸島)は１日のみ引きます。その場合は様式８旅費(特例)をご利用ください。
</t>
    </r>
    <r>
      <rPr>
        <sz val="12"/>
        <color rgb="FF000000"/>
        <rFont val="ＭＳ ゴシック"/>
        <family val="3"/>
        <charset val="128"/>
      </rPr>
      <t>注６）アフガニスタンを対象国とする場合の「特別手当」の計上が可能な欄を非表示で設けています。特別手当の対象はアフガニスタンへの入国日から出国日までの滞在日数で、単価は一律3,000円／日です。必要に応じ、計上してください。
注７）旅費折半などの特記事項を備考へ記載してください。
注８）With コロナ下における新しい渡航管理体系に基づき業務地へ渡航する場合、緊急移送が含まれている旅行保険に加入している場合、その保険料の一部費用の計上を認めます。具体的には、１日当たり税抜200円を発注者として負担します。本経費の計上については、打合簿の作成は不要です。この費用は、精算・検算の簡素化のため、日当単価に200円を加算して、旅費（その他）に計上・精算してください（日当単価が4,500円の場合4,700円として計上、30 日等を超える場合の日当については低減させた額に200円を加算し、4,050円の場合4,250円として計上）。精算報告書提出時においては、加入している旅行保険の付保期間及び緊急移送が当該保険に含まれていることが分かる内訳書等を明示してください。
注９）QCBS案件にて、旅費（航空賃）を合意単価を適用している場合は、原則、「契約額」＝「精算額」として精算しますので証書番号は「ー」としてください。
【様式１０廃止に伴い以下に該当する場合は備考欄に補記してください】
■旅費の按分に係る打合簿もしくは確認書、「旅費分担打合簿／確認書あり。打合簿番号●●もしくは●月●日付打合せ簿参照」
■日当宿泊の特別単価等の打合簿がある場合「特別宿泊料の途中適用あり。打合簿番号●●もしくは●月●日付打合せ簿参照」
【証憑への補記】
■右上に証書番号を追記してください。
■消費税対象の内訳が明細で確認できない場合は補記してください。
■外貨で航空券を購入した場合、証憑に「USD●●×●●年●月JICAレート●●」等補記してください。円貨換算額は小数点第一位を切り捨てしてください。　</t>
    </r>
  </si>
  <si>
    <t>渡航国</t>
    <rPh sb="0" eb="2">
      <t>トコウ</t>
    </rPh>
    <rPh sb="2" eb="3">
      <t>コク</t>
    </rPh>
    <phoneticPr fontId="56"/>
  </si>
  <si>
    <t>旅費（その他）</t>
    <phoneticPr fontId="56"/>
  </si>
  <si>
    <t>小　計</t>
    <rPh sb="0" eb="1">
      <t>ショウ</t>
    </rPh>
    <rPh sb="2" eb="3">
      <t>ケイ</t>
    </rPh>
    <phoneticPr fontId="56"/>
  </si>
  <si>
    <t>備　考</t>
    <rPh sb="0" eb="1">
      <t>ソナエ</t>
    </rPh>
    <rPh sb="2" eb="3">
      <t>コウ</t>
    </rPh>
    <phoneticPr fontId="56"/>
  </si>
  <si>
    <t>　宿泊手当</t>
    <rPh sb="1" eb="3">
      <t>シュクハク</t>
    </rPh>
    <rPh sb="3" eb="5">
      <t>テアテ</t>
    </rPh>
    <phoneticPr fontId="56"/>
  </si>
  <si>
    <r>
      <t>宿泊費</t>
    </r>
    <r>
      <rPr>
        <vertAlign val="superscript"/>
        <sz val="12"/>
        <rFont val="ＭＳ ゴシック"/>
        <family val="3"/>
        <charset val="128"/>
      </rPr>
      <t>注4</t>
    </r>
    <rPh sb="2" eb="3">
      <t>ヒ</t>
    </rPh>
    <rPh sb="3" eb="4">
      <t>チュウ</t>
    </rPh>
    <phoneticPr fontId="56"/>
  </si>
  <si>
    <r>
      <t>特別手当</t>
    </r>
    <r>
      <rPr>
        <vertAlign val="superscript"/>
        <sz val="12"/>
        <rFont val="ＭＳ ゴシック"/>
        <family val="3"/>
        <charset val="128"/>
      </rPr>
      <t>注5</t>
    </r>
    <rPh sb="0" eb="2">
      <t>トクベツ</t>
    </rPh>
    <rPh sb="2" eb="4">
      <t>テアテ</t>
    </rPh>
    <rPh sb="4" eb="5">
      <t>チュウ</t>
    </rPh>
    <phoneticPr fontId="56"/>
  </si>
  <si>
    <t>合計額</t>
    <rPh sb="0" eb="2">
      <t>ゴウケイ</t>
    </rPh>
    <rPh sb="2" eb="3">
      <t>ガク</t>
    </rPh>
    <phoneticPr fontId="56"/>
  </si>
  <si>
    <t>●2026年度7月公示以降の新規案件、もしくは7月以降の継続契約に係る打合簿を締結した継続案件は本シートとなります（「宿泊費・宿泊手当」を計上する案件となります）。　
●上記にあてはまらない案件（「日当・宿泊料」を計上する案件）は様式８ 旅費（航空賃、その他）となります。ただし、2026年7月1日以降の旅費につき「宿泊費・宿泊手当」を計上する部分については、本シートにご記入ください。「日当・宿泊料」と「宿泊費・宿泊手当」を併用する場合は　様式８ 旅費（航空賃、その他）（「日当・宿泊料」用）及び　本シート（「宿泊費・宿泊手当」用）双方に記入いただくと、様式８ 旅費（航空賃、その他）シートに総合計額が記載されます。総合計額を様式４ 内訳書に記載してください。</t>
    <rPh sb="48" eb="49">
      <t>ホン</t>
    </rPh>
    <rPh sb="180" eb="181">
      <t>ホン</t>
    </rPh>
    <rPh sb="250" eb="251">
      <t>ホン</t>
    </rPh>
    <phoneticPr fontId="56"/>
  </si>
  <si>
    <r>
      <t xml:space="preserve">
注１）出発日、帰国日は航空券の出発日と帰国日と一致させてください。ただし、別案件国業務との継続従事の場合は、別国から/別国への移動日を記入することも可とします。
注２）旅費折半などの特記事項を備考へ記載してください。
注３）現地業務期間中に他の業務や自社負担による業務が含まれる場合、航空賃、宿泊手当・宿泊料をどのように折半するかについての報告書の写を添付してください。また、原則、自社負担業務の期間を含まないものとします。ただし、打合簿により、宿泊手当・宿泊料等の支出を監督職員が承諾している場合は、承諾された期間を含んで現地業務期間を記載し、当該打合簿の写を添付してください。
</t>
    </r>
    <r>
      <rPr>
        <b/>
        <sz val="12"/>
        <color rgb="FFFF0000"/>
        <rFont val="ＭＳ ゴシック"/>
        <family val="3"/>
        <charset val="128"/>
      </rPr>
      <t xml:space="preserve">注４）宿泊数は現地業務期間から２日を引いた泊数を計上しますが、インド、インドネシア、オーストラリア、カンボジア、シンガポール、スリランカ、タイ、ネパール、パラオ、バングラデシュ、フィリピン、ブルネイ、ベトナム、マレーシア、ミクロネシア、モンゴル、韓国、中国への渡航は１日のみ引きます。その場合は様式４_(旅費)(特例)をご利用ください。
</t>
    </r>
    <r>
      <rPr>
        <sz val="12"/>
        <color rgb="FF000000"/>
        <rFont val="ＭＳ ゴシック"/>
        <family val="3"/>
        <charset val="128"/>
      </rPr>
      <t xml:space="preserve">注５）特別手当については、アフガニスタン案件のみが対象であるため、その他案件では欄そのものを削除して差支えありません。
</t>
    </r>
    <r>
      <rPr>
        <sz val="12"/>
        <rFont val="ＭＳ ゴシック"/>
        <family val="3"/>
        <charset val="128"/>
      </rPr>
      <t>注６）With コロナ下における新しい渡航管理体系に基づき業務地へ渡航する場合、緊急移送が含まれている旅行保険に加入している場合、その保険料の一部費用の計上を認めます。具体的には、１日当たり税抜200円を発注者として負担します。本経費の計上については、打合簿の作成は不要です。この費用は、精算・検算の簡素化のため、日当単価に200円を加算して、旅費（その他）に計上・精算してください（日当単価が4,500円の場合4,700円として計上、30 日等を超える場合の日当については低減させた額に200円を加算し、4,050円の場合4,250円として計上）。精算報告書提出時においては、加入している旅行保険の付保期間及び緊急移送が当該保険に含まれていることが分かる内訳書等を明示してください</t>
    </r>
    <r>
      <rPr>
        <sz val="12"/>
        <color rgb="FF0070C0"/>
        <rFont val="ＭＳ ゴシック"/>
        <family val="3"/>
        <charset val="128"/>
      </rPr>
      <t xml:space="preserve">。
</t>
    </r>
    <r>
      <rPr>
        <sz val="12"/>
        <color rgb="FF000000"/>
        <rFont val="ＭＳ ゴシック"/>
        <family val="3"/>
        <charset val="128"/>
      </rPr>
      <t xml:space="preserve">注７）QCBS案件にて、旅費（航空賃）を合意単価を適用している場合は、原則、「契約額」＝「精算額」として精算しますので証書番号は「ー」としてください。
</t>
    </r>
    <r>
      <rPr>
        <sz val="12"/>
        <color rgb="FF0070C0"/>
        <rFont val="ＭＳ ゴシック"/>
        <family val="3"/>
        <charset val="128"/>
      </rPr>
      <t xml:space="preserve">
</t>
    </r>
    <r>
      <rPr>
        <b/>
        <sz val="12"/>
        <rFont val="ＭＳ ゴシック"/>
        <family val="3"/>
        <charset val="128"/>
      </rPr>
      <t>【様式１０廃止に伴い以下に該当する場合は備考欄に補記してください】
■旅費の按分に係る打合簿もしくは確認書、「旅費分担打合簿／確認書あり。打合簿番号●●もしくは●月●日付打合せ簿参照」
■日当宿泊の特別単価等の打合簿がある場合「特別宿泊料の途中適用あり。打合簿番号●●もしくは●月●日付打合せ簿参照」
【証憑への補記】
■右上に証書番号を追記してください。
■消費税対象の内訳が明細で確認できない場合は補記してください。
■外貨で航空券を購入した場合、証憑に「USD●●×●●年●月JICAレート●●」等補記してください。円貨換算額は小数点第一位を切り捨てしてください。　　</t>
    </r>
    <rPh sb="171" eb="174">
      <t>ホウコクショ</t>
    </rPh>
    <phoneticPr fontId="56"/>
  </si>
  <si>
    <t>●2026年度7月公示以降の新規案件、もしくは7月以降の継続契約に係る打合簿を締結した継続案件は本シートとなります（「宿泊費・宿泊手当」を計上する案件となります）。　
●上記にあてはまらない案件（「日当・宿泊料」を計上する案件）は様式８ 旅費（航空賃、その他） (特例）となります。ただし、2026年7月1日以降の旅費につき「宿泊費・宿泊手当」を計上する部分については、本シートにご記入ください。「日当・宿泊料」と「宿泊費・宿泊手当」を併用する場合は　様式８ 旅費（航空賃、その他） (特例）（「日当・宿泊料」用）及び　本シート（「宿泊費・宿泊手当」用）双方に記入いただくと、様式８ 旅費（航空賃、その他） (特例）シートに総合計額が記載されます。総合計額を様式４ 内訳書に記載してください。</t>
    <phoneticPr fontId="56"/>
  </si>
  <si>
    <r>
      <t xml:space="preserve">注１）出発日、帰国日は航空券の出発日と帰国日と一致させてください。ただし、別案件国業務との継続従事の場合は、別国から/別国への移動日を記入することも可とします。
注２）旅費折半などの特記事項を備考へ記載してください。
注３）現地業務期間中に他の業務や自社負担による業務が含まれる場合、航空賃、宿泊手当・宿泊料をどのように折半するかについての報告書の写を添付してください。また、原則、自社負担業務の期間を含まないものとします。ただし、打合簿により、宿泊手当・宿泊料等の支出を監督職員が承諾している場合は、承諾された期間を含んで現地業務期間を記載し、当該打合簿の写を添付してください。
</t>
    </r>
    <r>
      <rPr>
        <b/>
        <sz val="12"/>
        <color rgb="FFFF0000"/>
        <rFont val="ＭＳ ゴシック"/>
        <family val="3"/>
        <charset val="128"/>
      </rPr>
      <t>注４）インド、インドネシア、オーストラリア、カンボジア、シンガポール、スリランカ、タイ、ネパール、パラオ、バングラデシュ、フィリピン、ブルネイ、ベトナム、マレーシア、ミクロネシア、モンゴル、韓国、中国への渡航は１日のみ引きます。その場合はこのシートをご利用ください。</t>
    </r>
    <r>
      <rPr>
        <sz val="12"/>
        <color rgb="FFFF0000"/>
        <rFont val="ＭＳ ゴシック"/>
        <family val="3"/>
        <charset val="128"/>
      </rPr>
      <t xml:space="preserve">
</t>
    </r>
    <r>
      <rPr>
        <sz val="12"/>
        <rFont val="ＭＳ ゴシック"/>
        <family val="3"/>
        <charset val="128"/>
      </rPr>
      <t>注５）特別手当については、アフガニスタン案件のみが対象であるため、その他案件では欄そのものを削除して差支えありません。</t>
    </r>
    <r>
      <rPr>
        <sz val="12"/>
        <color rgb="FF000000"/>
        <rFont val="ＭＳ ゴシック"/>
        <family val="3"/>
        <charset val="128"/>
      </rPr>
      <t xml:space="preserve">
注６）With コロナ下における新しい渡航管理体系に基づき業務地へ渡航する場合、緊急移送が含まれている旅行保険に加入している場合、その保険料の一部費用の計上を認めます。具体的には、１日当たり税抜200円を発注者として負担します。本経費の計上については、打合簿の作成は不要です。この費用は、精算・検算の簡素化のため、日当単価に200円を加算して、旅費（その他）に計上・精算してください（日当単価が4,500円の場合4,700円として計上、30 日等を超える場合の日当については低減させた額に200円を加算し、4,050円の場合4,250円として計上）。精算報告書提出時においては、加入している旅行保険の付保期間及び緊急移送が当該保険に含まれていることが分かる内訳書等を明示してください。
注７）QCBS案件にて、旅費（航空賃）を合意単価を適用している場合は、原則、「契約額」＝「精算額」として精算しますので証書番号は「ー」としてください。
</t>
    </r>
    <r>
      <rPr>
        <b/>
        <sz val="12"/>
        <rFont val="ＭＳ ゴシック"/>
        <family val="3"/>
        <charset val="128"/>
      </rPr>
      <t>【様式１０廃止に伴い以下に該当する場合は備考欄に補記してください】
■旅費の按分に係る打合簿もしくは確認書、「旅費分担打合簿／確認書あり。打合簿番号●●もしくは●月●日付打合せ簿参照」
■日当宿泊の特別単価等の打合簿がある場合「特別宿泊料の途中適用あり。打合簿番号●●もしくは●月●日付打合せ簿参照」
【証憑への補記】
■右上に証書番号を追記してください。
■消費税対象の内訳が明細で確認できない場合は補記してください。
■外貨で航空券を購入した場合、証憑に「USD●●×●●年●月JICAレート●●」等補記してください。円貨換算額は小数点第一位を切り捨てしてください。　　</t>
    </r>
    <rPh sb="170" eb="173">
      <t>ホウコクショ</t>
    </rPh>
    <phoneticPr fontId="56"/>
  </si>
  <si>
    <t>様式9</t>
    <phoneticPr fontId="56"/>
  </si>
  <si>
    <t>精算報告明細書（合意単価適用分）</t>
    <phoneticPr fontId="56"/>
  </si>
  <si>
    <t>２　旅費（その他）</t>
    <phoneticPr fontId="56"/>
  </si>
  <si>
    <t>費　　目</t>
  </si>
  <si>
    <t>合意単価</t>
  </si>
  <si>
    <t>実績</t>
  </si>
  <si>
    <t>合計</t>
    <rPh sb="0" eb="2">
      <t>ゴウケイ</t>
    </rPh>
    <phoneticPr fontId="56"/>
  </si>
  <si>
    <r>
      <t xml:space="preserve">３　一般業務費 </t>
    </r>
    <r>
      <rPr>
        <vertAlign val="superscript"/>
        <sz val="12"/>
        <color rgb="FFFF0000"/>
        <rFont val="ＭＳ ゴシック"/>
        <family val="3"/>
        <charset val="128"/>
      </rPr>
      <t xml:space="preserve"> </t>
    </r>
    <phoneticPr fontId="56"/>
  </si>
  <si>
    <t>４　通訳傭上費</t>
    <phoneticPr fontId="56"/>
  </si>
  <si>
    <r>
      <t>５　報告書作成費</t>
    </r>
    <r>
      <rPr>
        <vertAlign val="superscript"/>
        <sz val="12"/>
        <color rgb="FFFF0000"/>
        <rFont val="ＭＳ ゴシック"/>
        <family val="3"/>
        <charset val="128"/>
      </rPr>
      <t>　</t>
    </r>
    <phoneticPr fontId="56"/>
  </si>
  <si>
    <t>精算合計額</t>
    <rPh sb="2" eb="4">
      <t>ゴウケイ</t>
    </rPh>
    <phoneticPr fontId="56"/>
  </si>
  <si>
    <t>様式10</t>
    <rPh sb="0" eb="2">
      <t>ヨウシキ</t>
    </rPh>
    <phoneticPr fontId="56"/>
  </si>
  <si>
    <t>証拠書類附属書（航空費）</t>
    <rPh sb="0" eb="2">
      <t>ショウコ</t>
    </rPh>
    <rPh sb="2" eb="4">
      <t>ショルイ</t>
    </rPh>
    <rPh sb="4" eb="7">
      <t>フゾクショ</t>
    </rPh>
    <phoneticPr fontId="56"/>
  </si>
  <si>
    <t>証書番号</t>
    <rPh sb="0" eb="2">
      <t>ショウショ</t>
    </rPh>
    <rPh sb="2" eb="4">
      <t>バンゴウ</t>
    </rPh>
    <phoneticPr fontId="56"/>
  </si>
  <si>
    <r>
      <t>航空賃精算額（税抜）</t>
    </r>
    <r>
      <rPr>
        <vertAlign val="superscript"/>
        <sz val="12"/>
        <color indexed="8"/>
        <rFont val="ＭＳ ゴシック"/>
        <family val="3"/>
        <charset val="128"/>
      </rPr>
      <t>注１</t>
    </r>
    <rPh sb="0" eb="2">
      <t>コウクウ</t>
    </rPh>
    <rPh sb="2" eb="3">
      <t>チン</t>
    </rPh>
    <rPh sb="3" eb="5">
      <t>セイサン</t>
    </rPh>
    <rPh sb="5" eb="6">
      <t>ガク</t>
    </rPh>
    <rPh sb="7" eb="9">
      <t>ゼイヌキ</t>
    </rPh>
    <rPh sb="10" eb="11">
      <t>チュウ</t>
    </rPh>
    <phoneticPr fontId="56"/>
  </si>
  <si>
    <r>
      <t xml:space="preserve">税抜対象額内訳 </t>
    </r>
    <r>
      <rPr>
        <vertAlign val="superscript"/>
        <sz val="12"/>
        <color indexed="8"/>
        <rFont val="ＭＳ ゴシック"/>
        <family val="3"/>
        <charset val="128"/>
      </rPr>
      <t>注２</t>
    </r>
    <rPh sb="0" eb="1">
      <t>ゼイ</t>
    </rPh>
    <rPh sb="1" eb="2">
      <t>ヌ</t>
    </rPh>
    <rPh sb="2" eb="4">
      <t>タイショウ</t>
    </rPh>
    <rPh sb="4" eb="5">
      <t>ガク</t>
    </rPh>
    <rPh sb="5" eb="7">
      <t>ウチワケ</t>
    </rPh>
    <rPh sb="8" eb="9">
      <t>チュウ</t>
    </rPh>
    <phoneticPr fontId="56"/>
  </si>
  <si>
    <t xml:space="preserve"> 旅客サービス施設使用料（税抜）</t>
  </si>
  <si>
    <t>旅客サービス保安料（税抜）</t>
  </si>
  <si>
    <t>発券手数料（税抜）</t>
  </si>
  <si>
    <r>
      <t>支払年月日</t>
    </r>
    <r>
      <rPr>
        <vertAlign val="superscript"/>
        <sz val="12"/>
        <color indexed="8"/>
        <rFont val="ＭＳ ゴシック"/>
        <family val="3"/>
        <charset val="128"/>
      </rPr>
      <t>注３</t>
    </r>
    <rPh sb="5" eb="6">
      <t>チュウ</t>
    </rPh>
    <phoneticPr fontId="56"/>
  </si>
  <si>
    <t>20○○年○○月○○日</t>
    <rPh sb="4" eb="5">
      <t>ネン</t>
    </rPh>
    <rPh sb="7" eb="8">
      <t>ガツ</t>
    </rPh>
    <rPh sb="10" eb="11">
      <t>ニチ</t>
    </rPh>
    <phoneticPr fontId="56"/>
  </si>
  <si>
    <r>
      <t>（自社負担期間・当該案件以外の業務の業務期間</t>
    </r>
    <r>
      <rPr>
        <vertAlign val="superscript"/>
        <sz val="12"/>
        <rFont val="ＭＳ ゴシック"/>
        <family val="3"/>
        <charset val="128"/>
      </rPr>
      <t>注４</t>
    </r>
    <r>
      <rPr>
        <sz val="12"/>
        <rFont val="ＭＳ ゴシック"/>
        <family val="3"/>
        <charset val="128"/>
      </rPr>
      <t>）</t>
    </r>
    <rPh sb="22" eb="23">
      <t>チュウ</t>
    </rPh>
    <phoneticPr fontId="56"/>
  </si>
  <si>
    <t>（20○○年○月○○日</t>
    <phoneticPr fontId="56"/>
  </si>
  <si>
    <t>～</t>
    <phoneticPr fontId="56"/>
  </si>
  <si>
    <t>20○○年○○月○○日）</t>
    <phoneticPr fontId="56"/>
  </si>
  <si>
    <t>経路変更の有無
（出発地／帰着地 の変更を含む）</t>
    <rPh sb="0" eb="2">
      <t>ケイロ</t>
    </rPh>
    <rPh sb="2" eb="4">
      <t>ヘンコウ</t>
    </rPh>
    <rPh sb="5" eb="7">
      <t>ウム</t>
    </rPh>
    <rPh sb="13" eb="15">
      <t>キチャク</t>
    </rPh>
    <phoneticPr fontId="56"/>
  </si>
  <si>
    <t>有</t>
  </si>
  <si>
    <r>
      <t>（有の場合、変更後経路</t>
    </r>
    <r>
      <rPr>
        <vertAlign val="superscript"/>
        <sz val="10"/>
        <color indexed="8"/>
        <rFont val="ＭＳ ゴシック"/>
        <family val="3"/>
        <charset val="128"/>
      </rPr>
      <t>注５</t>
    </r>
    <r>
      <rPr>
        <sz val="12"/>
        <color theme="1"/>
        <rFont val="ＭＳ ゴシック"/>
        <family val="3"/>
        <charset val="128"/>
      </rPr>
      <t>および変更理由）</t>
    </r>
    <rPh sb="11" eb="12">
      <t>チュウ</t>
    </rPh>
    <phoneticPr fontId="56"/>
  </si>
  <si>
    <t>予約変更による
追加経費発生の有無</t>
    <phoneticPr fontId="56"/>
  </si>
  <si>
    <t>なし</t>
  </si>
  <si>
    <t>（有の場合、変更理由）</t>
    <phoneticPr fontId="56"/>
  </si>
  <si>
    <t>他業務との
航空賃分担の有無</t>
    <phoneticPr fontId="56"/>
  </si>
  <si>
    <t>（有の場合、打合簿を添付）</t>
    <rPh sb="1" eb="2">
      <t>アリ</t>
    </rPh>
    <rPh sb="3" eb="5">
      <t>バアイ</t>
    </rPh>
    <rPh sb="6" eb="8">
      <t>ウチアワ</t>
    </rPh>
    <rPh sb="8" eb="9">
      <t>ボ</t>
    </rPh>
    <rPh sb="10" eb="12">
      <t>テンプ</t>
    </rPh>
    <phoneticPr fontId="56"/>
  </si>
  <si>
    <t>受注者による経費の
一部／差額負担の有無</t>
    <phoneticPr fontId="56"/>
  </si>
  <si>
    <t>（有の場合、全体金額が確認できる運賃証明書を添付）</t>
    <phoneticPr fontId="56"/>
  </si>
  <si>
    <r>
      <t xml:space="preserve">（有の場合、その内容）　
</t>
    </r>
    <r>
      <rPr>
        <i/>
        <sz val="12"/>
        <color indexed="8"/>
        <rFont val="ＭＳ ゴシック"/>
        <family val="3"/>
        <charset val="128"/>
      </rPr>
      <t>例：社内規定によるビジネスクラスの利用　</t>
    </r>
    <r>
      <rPr>
        <sz val="12"/>
        <color theme="1"/>
        <rFont val="ＭＳ ゴシック"/>
        <family val="3"/>
        <charset val="128"/>
      </rPr>
      <t>　　</t>
    </r>
    <phoneticPr fontId="56"/>
  </si>
  <si>
    <r>
      <t>備考</t>
    </r>
    <r>
      <rPr>
        <vertAlign val="superscript"/>
        <sz val="12"/>
        <color indexed="8"/>
        <rFont val="ＭＳ ゴシック"/>
        <family val="3"/>
        <charset val="128"/>
      </rPr>
      <t>注６</t>
    </r>
    <rPh sb="0" eb="2">
      <t>ビコウ</t>
    </rPh>
    <rPh sb="2" eb="3">
      <t>チュウ</t>
    </rPh>
    <phoneticPr fontId="56"/>
  </si>
  <si>
    <r>
      <t>注１）航空券代、週末・特定曜日料金加算、航空保険料、燃油特別付加運賃、現地空港諸税、旅客サービス施設使用料（税抜）、旅客サービス保安料（税抜）、発券手数料（税抜）、航空会社規定の変更手数料/取消料、旅行代理店の取扱変更手数料/取扱取消手数料（税抜）の合計額を記載してください。
　＊発券手数料は、税抜で航空券代の5％までを上限とします。
　＊旅行代理店の取扱変更手数料/取扱取消料は、1件につき5,000円（税抜）を上限とします。
注２）税抜の精算額を検算するため、提示されている３つの経費の内訳額を記載してください。</t>
    </r>
    <r>
      <rPr>
        <sz val="10"/>
        <color rgb="FF0000FF"/>
        <rFont val="ＭＳ ゴシック"/>
        <family val="3"/>
        <charset val="128"/>
      </rPr>
      <t>当該経費の消費税額算出にあたり、端数処理によって領収書に記載している消費税額と1円単位で異なる場合がありますが、表示された税抜額の変更はおこないません。</t>
    </r>
    <r>
      <rPr>
        <sz val="10"/>
        <rFont val="ＭＳ ゴシック"/>
        <family val="3"/>
        <charset val="128"/>
      </rPr>
      <t xml:space="preserve">
注３）支出年月日は、領収書の日付あるいは振込み実行の日付です。原則として、契約履行期間内の日付である必要があります。
注４）自社負担期間・当該案件以外の業務に従事する期間がある場合は、その期間も括弧書きで記載してください。ただし、別案件国業務との継続従事の場合は、別国から/別国への移動日を記入することも可とします。
注５）発着地及び経由地を記載してください。
注６）外貨建ての航空券を購入した場合・現地空港利用税を徴収された場合は、この欄にその旨を記し、あわせて円換算額算出式を記載してください。
注７）円貨換算額は小数点第一位を切り捨てしてください。</t>
    </r>
    <rPh sb="216" eb="217">
      <t>チュウ</t>
    </rPh>
    <rPh sb="259" eb="261">
      <t>トウガイ</t>
    </rPh>
    <rPh sb="261" eb="263">
      <t>ケイヒ</t>
    </rPh>
    <rPh sb="264" eb="267">
      <t>ショウヒゼイ</t>
    </rPh>
    <rPh sb="267" eb="268">
      <t>ガク</t>
    </rPh>
    <rPh sb="268" eb="270">
      <t>サンシュツ</t>
    </rPh>
    <rPh sb="275" eb="279">
      <t>ハスウショリ</t>
    </rPh>
    <rPh sb="283" eb="285">
      <t>リョウシュウ</t>
    </rPh>
    <rPh sb="285" eb="286">
      <t>ショ</t>
    </rPh>
    <rPh sb="287" eb="289">
      <t>キサイ</t>
    </rPh>
    <rPh sb="293" eb="297">
      <t>ショウヒゼイガク</t>
    </rPh>
    <rPh sb="299" eb="302">
      <t>エンタンイ</t>
    </rPh>
    <rPh sb="303" eb="304">
      <t>コト</t>
    </rPh>
    <rPh sb="306" eb="308">
      <t>バアイ</t>
    </rPh>
    <rPh sb="336" eb="337">
      <t>チュウ</t>
    </rPh>
    <rPh sb="367" eb="369">
      <t>ゲンソク</t>
    </rPh>
    <rPh sb="395" eb="396">
      <t>チュウ</t>
    </rPh>
    <rPh sb="451" eb="452">
      <t>ベツ</t>
    </rPh>
    <rPh sb="452" eb="454">
      <t>アンケン</t>
    </rPh>
    <rPh sb="454" eb="455">
      <t>コク</t>
    </rPh>
    <rPh sb="455" eb="457">
      <t>ギョウム</t>
    </rPh>
    <rPh sb="459" eb="461">
      <t>ケイゾク</t>
    </rPh>
    <rPh sb="461" eb="463">
      <t>ジュウジ</t>
    </rPh>
    <rPh sb="464" eb="466">
      <t>バアイ</t>
    </rPh>
    <rPh sb="468" eb="469">
      <t>ベツ</t>
    </rPh>
    <rPh sb="469" eb="470">
      <t>クニ</t>
    </rPh>
    <rPh sb="477" eb="479">
      <t>イドウ</t>
    </rPh>
    <rPh sb="479" eb="480">
      <t>ビ</t>
    </rPh>
    <rPh sb="481" eb="483">
      <t>キニュウ</t>
    </rPh>
    <rPh sb="488" eb="489">
      <t>カ</t>
    </rPh>
    <rPh sb="495" eb="496">
      <t>チュウ</t>
    </rPh>
    <rPh sb="517" eb="518">
      <t>チュウ</t>
    </rPh>
    <rPh sb="589" eb="591">
      <t>エンカ</t>
    </rPh>
    <phoneticPr fontId="56"/>
  </si>
  <si>
    <t>様式11</t>
    <phoneticPr fontId="56"/>
  </si>
  <si>
    <t>精算報告明細書（戦争特約保険料）</t>
    <phoneticPr fontId="56"/>
  </si>
  <si>
    <t>細目</t>
  </si>
  <si>
    <t>単価</t>
    <rPh sb="0" eb="2">
      <t>タンカ</t>
    </rPh>
    <phoneticPr fontId="56"/>
  </si>
  <si>
    <t>数量
（現地業務人月）</t>
    <rPh sb="0" eb="2">
      <t>スウリョウ</t>
    </rPh>
    <rPh sb="4" eb="6">
      <t>ゲンチ</t>
    </rPh>
    <rPh sb="6" eb="8">
      <t>ギョウム</t>
    </rPh>
    <rPh sb="8" eb="10">
      <t>ニンゲツ</t>
    </rPh>
    <phoneticPr fontId="56"/>
  </si>
  <si>
    <t>支出金額</t>
  </si>
  <si>
    <t>備　　考</t>
    <phoneticPr fontId="56"/>
  </si>
  <si>
    <t>戦争特約保険料</t>
    <phoneticPr fontId="56"/>
  </si>
  <si>
    <t>合　計（税抜）</t>
    <rPh sb="0" eb="2">
      <t>ゴウケイ</t>
    </rPh>
    <rPh sb="2" eb="3">
      <t>ケイ</t>
    </rPh>
    <phoneticPr fontId="58"/>
  </si>
  <si>
    <t>様式12</t>
    <phoneticPr fontId="56"/>
  </si>
  <si>
    <t>精算報告明細書（一般業務費）</t>
  </si>
  <si>
    <t>費目（小項目）</t>
  </si>
  <si>
    <t>精算額（月額）</t>
  </si>
  <si>
    <t>小計額</t>
  </si>
  <si>
    <t xml:space="preserve"> 特殊傭人費</t>
  </si>
  <si>
    <t xml:space="preserve"> 車両関連費</t>
  </si>
  <si>
    <t>セミナー等実施関連費</t>
    <rPh sb="4" eb="5">
      <t>ナド</t>
    </rPh>
    <rPh sb="5" eb="7">
      <t>ジッシ</t>
    </rPh>
    <rPh sb="7" eb="9">
      <t>カンレン</t>
    </rPh>
    <rPh sb="9" eb="10">
      <t>ヒ</t>
    </rPh>
    <phoneticPr fontId="56"/>
  </si>
  <si>
    <t>事務所関連費</t>
    <rPh sb="0" eb="2">
      <t>ジム</t>
    </rPh>
    <rPh sb="2" eb="3">
      <t>ショ</t>
    </rPh>
    <rPh sb="3" eb="5">
      <t>カンレン</t>
    </rPh>
    <rPh sb="5" eb="6">
      <t>ヒ</t>
    </rPh>
    <phoneticPr fontId="56"/>
  </si>
  <si>
    <t xml:space="preserve"> 旅費・交通費</t>
  </si>
  <si>
    <t xml:space="preserve"> 施設・設備等関連費</t>
    <rPh sb="1" eb="3">
      <t>シセツ</t>
    </rPh>
    <rPh sb="4" eb="6">
      <t>セツビ</t>
    </rPh>
    <rPh sb="6" eb="7">
      <t>ナド</t>
    </rPh>
    <rPh sb="7" eb="9">
      <t>カンレン</t>
    </rPh>
    <rPh sb="9" eb="10">
      <t>ヒ</t>
    </rPh>
    <phoneticPr fontId="56"/>
  </si>
  <si>
    <t xml:space="preserve"> 資料等作成費</t>
  </si>
  <si>
    <t xml:space="preserve"> 雑費</t>
  </si>
  <si>
    <t>合計</t>
  </si>
  <si>
    <t>様式13</t>
    <phoneticPr fontId="56"/>
  </si>
  <si>
    <t>一般業務費出納簿</t>
    <rPh sb="0" eb="2">
      <t>イッパン</t>
    </rPh>
    <rPh sb="2" eb="4">
      <t>ギョウム</t>
    </rPh>
    <rPh sb="4" eb="5">
      <t>ヒ</t>
    </rPh>
    <rPh sb="5" eb="8">
      <t>スイトウボ</t>
    </rPh>
    <phoneticPr fontId="58"/>
  </si>
  <si>
    <t>費目（小項目）名：　　　　　　　　　　</t>
    <rPh sb="0" eb="2">
      <t>ヒモク</t>
    </rPh>
    <rPh sb="3" eb="6">
      <t>ショウコウモク</t>
    </rPh>
    <rPh sb="7" eb="8">
      <t>メイ</t>
    </rPh>
    <phoneticPr fontId="56"/>
  </si>
  <si>
    <t>日付</t>
    <rPh sb="0" eb="2">
      <t>ヒヅケ</t>
    </rPh>
    <phoneticPr fontId="58"/>
  </si>
  <si>
    <t>細　目</t>
    <rPh sb="0" eb="1">
      <t>ホソ</t>
    </rPh>
    <rPh sb="2" eb="3">
      <t>メ</t>
    </rPh>
    <phoneticPr fontId="58"/>
  </si>
  <si>
    <t>証憑
番号</t>
    <rPh sb="0" eb="2">
      <t>ショウヒョウ</t>
    </rPh>
    <rPh sb="3" eb="5">
      <t>バンゴウ</t>
    </rPh>
    <phoneticPr fontId="58"/>
  </si>
  <si>
    <t>支出金額</t>
    <rPh sb="0" eb="2">
      <t>シシュツ</t>
    </rPh>
    <rPh sb="2" eb="4">
      <t>キンガク</t>
    </rPh>
    <phoneticPr fontId="58"/>
  </si>
  <si>
    <t>備　　考</t>
    <rPh sb="0" eb="4">
      <t>ビコウ</t>
    </rPh>
    <phoneticPr fontId="58"/>
  </si>
  <si>
    <t>US$</t>
    <phoneticPr fontId="58"/>
  </si>
  <si>
    <r>
      <t>現地通貨</t>
    </r>
    <r>
      <rPr>
        <i/>
        <vertAlign val="superscript"/>
        <sz val="11"/>
        <rFont val="ＭＳ ゴシック"/>
        <family val="3"/>
        <charset val="128"/>
      </rPr>
      <t>注４</t>
    </r>
    <rPh sb="0" eb="2">
      <t>ゲンチ</t>
    </rPh>
    <rPh sb="2" eb="4">
      <t>ツウカ</t>
    </rPh>
    <rPh sb="4" eb="5">
      <t>チュウ</t>
    </rPh>
    <phoneticPr fontId="58"/>
  </si>
  <si>
    <t>円貨</t>
    <rPh sb="0" eb="2">
      <t>エンカ</t>
    </rPh>
    <phoneticPr fontId="58"/>
  </si>
  <si>
    <t>月額合計</t>
    <rPh sb="0" eb="1">
      <t>ガツ</t>
    </rPh>
    <rPh sb="1" eb="2">
      <t>ガク</t>
    </rPh>
    <rPh sb="2" eb="4">
      <t>ゴウケイ</t>
    </rPh>
    <rPh sb="3" eb="4">
      <t>ケイ</t>
    </rPh>
    <phoneticPr fontId="58"/>
  </si>
  <si>
    <t>円貨換算支出額
（小数点第一位を切り捨て）</t>
    <rPh sb="0" eb="2">
      <t>エンカ</t>
    </rPh>
    <rPh sb="2" eb="4">
      <t>カンザン</t>
    </rPh>
    <rPh sb="4" eb="7">
      <t>シシュツガク</t>
    </rPh>
    <rPh sb="9" eb="12">
      <t>ショウスウテン</t>
    </rPh>
    <rPh sb="12" eb="13">
      <t>ダイ</t>
    </rPh>
    <rPh sb="13" eb="14">
      <t>イチ</t>
    </rPh>
    <rPh sb="14" eb="15">
      <t>イ</t>
    </rPh>
    <rPh sb="16" eb="17">
      <t>キ</t>
    </rPh>
    <rPh sb="18" eb="19">
      <t>ス</t>
    </rPh>
    <phoneticPr fontId="58"/>
  </si>
  <si>
    <t>円貨換算支出合計額</t>
    <rPh sb="0" eb="2">
      <t>エンカ</t>
    </rPh>
    <rPh sb="2" eb="4">
      <t>カンザン</t>
    </rPh>
    <rPh sb="4" eb="6">
      <t>シシュツ</t>
    </rPh>
    <rPh sb="6" eb="8">
      <t>ゴウケイ</t>
    </rPh>
    <rPh sb="8" eb="9">
      <t>ガク</t>
    </rPh>
    <phoneticPr fontId="58"/>
  </si>
  <si>
    <t>＝</t>
    <phoneticPr fontId="59"/>
  </si>
  <si>
    <t>円</t>
    <rPh sb="0" eb="1">
      <t>エン</t>
    </rPh>
    <phoneticPr fontId="59"/>
  </si>
  <si>
    <t>JICA指定レート</t>
    <rPh sb="4" eb="6">
      <t>シテイ</t>
    </rPh>
    <phoneticPr fontId="59"/>
  </si>
  <si>
    <t>JICA指定レート</t>
  </si>
  <si>
    <t>注１）契約時の費目名が本様式と異なる場合は、契約時の費目名に基づき、記載してください。
注２）一般業務費出納簿は、月毎に作成してください。
注３）領収書等は、細目ごとに一連の番号を付けて、その番号を「証憑番号」欄に記入してください。
注４）現地通貨は、固有名称を特定して記載してください。
注５）OANDAレート、またはその他のレートの場合、レートを証明する証拠書類を添付してください。</t>
    <rPh sb="44" eb="45">
      <t>チュウ</t>
    </rPh>
    <rPh sb="70" eb="71">
      <t>チュウ</t>
    </rPh>
    <rPh sb="96" eb="98">
      <t>バンゴウ</t>
    </rPh>
    <rPh sb="117" eb="118">
      <t>チュウ</t>
    </rPh>
    <rPh sb="145" eb="146">
      <t>チュウ</t>
    </rPh>
    <phoneticPr fontId="56"/>
  </si>
  <si>
    <t>様式14</t>
    <rPh sb="0" eb="2">
      <t>ヨウシキ</t>
    </rPh>
    <phoneticPr fontId="56"/>
  </si>
  <si>
    <t>精算報告明細書（通訳傭上費）</t>
    <rPh sb="0" eb="2">
      <t>セイサン</t>
    </rPh>
    <rPh sb="2" eb="4">
      <t>ホウコク</t>
    </rPh>
    <rPh sb="4" eb="7">
      <t>メイサイショ</t>
    </rPh>
    <rPh sb="8" eb="10">
      <t>ツウヤク</t>
    </rPh>
    <rPh sb="10" eb="12">
      <t>ヨウジョウ</t>
    </rPh>
    <rPh sb="12" eb="13">
      <t>ヒ</t>
    </rPh>
    <phoneticPr fontId="58"/>
  </si>
  <si>
    <t>数量（日）</t>
    <rPh sb="0" eb="2">
      <t>スウリョウ</t>
    </rPh>
    <rPh sb="3" eb="4">
      <t>ヒ</t>
    </rPh>
    <phoneticPr fontId="58"/>
  </si>
  <si>
    <r>
      <t>支出金額</t>
    </r>
    <r>
      <rPr>
        <vertAlign val="superscript"/>
        <sz val="11"/>
        <rFont val="ＭＳ ゴシック"/>
        <family val="3"/>
        <charset val="128"/>
      </rPr>
      <t>注１</t>
    </r>
    <rPh sb="0" eb="2">
      <t>シシュツ</t>
    </rPh>
    <rPh sb="2" eb="4">
      <t>キンガク</t>
    </rPh>
    <rPh sb="4" eb="5">
      <t>チュウ</t>
    </rPh>
    <phoneticPr fontId="58"/>
  </si>
  <si>
    <r>
      <t>合計（税込）</t>
    </r>
    <r>
      <rPr>
        <vertAlign val="superscript"/>
        <sz val="12"/>
        <rFont val="ＭＳ ゴシック"/>
        <family val="3"/>
        <charset val="128"/>
      </rPr>
      <t>注２</t>
    </r>
    <rPh sb="0" eb="2">
      <t>ゴウケイ</t>
    </rPh>
    <rPh sb="1" eb="2">
      <t>ケイ</t>
    </rPh>
    <rPh sb="3" eb="5">
      <t>ゼイコミ</t>
    </rPh>
    <rPh sb="6" eb="7">
      <t>チュウ</t>
    </rPh>
    <phoneticPr fontId="58"/>
  </si>
  <si>
    <r>
      <t>合計（税抜）</t>
    </r>
    <r>
      <rPr>
        <vertAlign val="superscript"/>
        <sz val="12"/>
        <rFont val="ＭＳ ゴシック"/>
        <family val="3"/>
        <charset val="128"/>
      </rPr>
      <t>注３</t>
    </r>
    <rPh sb="0" eb="2">
      <t>ゴウケイ</t>
    </rPh>
    <rPh sb="1" eb="2">
      <t>ケイ</t>
    </rPh>
    <rPh sb="3" eb="5">
      <t>ゼイヌキ</t>
    </rPh>
    <rPh sb="6" eb="7">
      <t>チュウ</t>
    </rPh>
    <phoneticPr fontId="58"/>
  </si>
  <si>
    <t>精算報告明細書（報告書作成費）</t>
    <rPh sb="0" eb="2">
      <t>セイサン</t>
    </rPh>
    <rPh sb="2" eb="4">
      <t>ホウコク</t>
    </rPh>
    <rPh sb="4" eb="7">
      <t>メイサイショ</t>
    </rPh>
    <rPh sb="8" eb="11">
      <t>ホウコクショ</t>
    </rPh>
    <rPh sb="11" eb="13">
      <t>サクセイ</t>
    </rPh>
    <rPh sb="13" eb="14">
      <t>ヒ</t>
    </rPh>
    <phoneticPr fontId="58"/>
  </si>
  <si>
    <t xml:space="preserve">注１）支出は日本国内において円貨で支出することを想定しています。円貨以外の通貨で支出されている場合は、「備考」欄または証書貼付台紙に換算式を記入してください。その際、交換レート（JICA指定レート／OANDAレート／その他のレート）を明示してください。
注２）支出金額に税抜金額を記載する場合は、「合計（税込）」の金額に斜線を入れてください。
注３）本シートでは、報告書作成費はすべて日本国内で支出され、消費税課税対象取引であることを前提に、税込合計金額に100/110を乗じて税抜金額とする設定となっています。また、海外で支出される経費等（消費税の対象取引ではない場合）については、この税額控除手続きが不要ですので、100/110を乗じる必要はありません。
</t>
    <rPh sb="6" eb="8">
      <t>ニホン</t>
    </rPh>
    <rPh sb="8" eb="10">
      <t>コクナイ</t>
    </rPh>
    <rPh sb="17" eb="19">
      <t>シシュツ</t>
    </rPh>
    <rPh sb="24" eb="26">
      <t>ソウテイ</t>
    </rPh>
    <rPh sb="172" eb="173">
      <t>チュウ</t>
    </rPh>
    <rPh sb="175" eb="176">
      <t>ホン</t>
    </rPh>
    <rPh sb="182" eb="185">
      <t>ホウコクショ</t>
    </rPh>
    <rPh sb="185" eb="187">
      <t>サクセイ</t>
    </rPh>
    <rPh sb="192" eb="194">
      <t>ニホン</t>
    </rPh>
    <rPh sb="194" eb="196">
      <t>コクナイ</t>
    </rPh>
    <rPh sb="197" eb="199">
      <t>シシュツ</t>
    </rPh>
    <rPh sb="202" eb="205">
      <t>ショウヒゼイ</t>
    </rPh>
    <rPh sb="205" eb="207">
      <t>カゼイ</t>
    </rPh>
    <rPh sb="207" eb="209">
      <t>タイショウ</t>
    </rPh>
    <rPh sb="209" eb="211">
      <t>トリヒキ</t>
    </rPh>
    <rPh sb="217" eb="219">
      <t>ゼンテイ</t>
    </rPh>
    <rPh sb="221" eb="223">
      <t>ゼイコミ</t>
    </rPh>
    <rPh sb="223" eb="225">
      <t>ゴウケイ</t>
    </rPh>
    <rPh sb="225" eb="227">
      <t>キンガク</t>
    </rPh>
    <rPh sb="236" eb="237">
      <t>ジョウ</t>
    </rPh>
    <rPh sb="239" eb="241">
      <t>ゼイヌキ</t>
    </rPh>
    <rPh sb="241" eb="243">
      <t>キンガク</t>
    </rPh>
    <rPh sb="246" eb="248">
      <t>セッテイ</t>
    </rPh>
    <rPh sb="259" eb="261">
      <t>カイガイ</t>
    </rPh>
    <rPh sb="262" eb="264">
      <t>シシュツ</t>
    </rPh>
    <rPh sb="267" eb="269">
      <t>ケイヒ</t>
    </rPh>
    <rPh sb="269" eb="270">
      <t>トウ</t>
    </rPh>
    <rPh sb="271" eb="274">
      <t>ショウヒゼイ</t>
    </rPh>
    <rPh sb="275" eb="277">
      <t>タイショウ</t>
    </rPh>
    <rPh sb="277" eb="279">
      <t>トリヒキ</t>
    </rPh>
    <rPh sb="283" eb="285">
      <t>バアイ</t>
    </rPh>
    <rPh sb="294" eb="296">
      <t>ゼイガク</t>
    </rPh>
    <rPh sb="296" eb="298">
      <t>コウジョ</t>
    </rPh>
    <rPh sb="298" eb="300">
      <t>テツヅ</t>
    </rPh>
    <rPh sb="302" eb="304">
      <t>フヨウ</t>
    </rPh>
    <rPh sb="317" eb="318">
      <t>ジョウ</t>
    </rPh>
    <rPh sb="320" eb="322">
      <t>ヒツヨウ</t>
    </rPh>
    <phoneticPr fontId="56"/>
  </si>
  <si>
    <t>様式15</t>
    <phoneticPr fontId="56"/>
  </si>
  <si>
    <t>精算報告明細書（機材費）</t>
  </si>
  <si>
    <t>（１）機材購入費</t>
  </si>
  <si>
    <t>日付</t>
  </si>
  <si>
    <t>証憑
番号</t>
  </si>
  <si>
    <r>
      <t>支出金額</t>
    </r>
    <r>
      <rPr>
        <vertAlign val="superscript"/>
        <sz val="11"/>
        <rFont val="ＭＳ ゴシック"/>
        <family val="3"/>
        <charset val="128"/>
      </rPr>
      <t>注１</t>
    </r>
  </si>
  <si>
    <t>打合簿の
添付有無</t>
  </si>
  <si>
    <r>
      <t>調達地</t>
    </r>
    <r>
      <rPr>
        <vertAlign val="superscript"/>
        <sz val="11"/>
        <rFont val="ＭＳ ゴシック"/>
        <family val="3"/>
        <charset val="128"/>
      </rPr>
      <t>注２</t>
    </r>
  </si>
  <si>
    <t>備　　考</t>
  </si>
  <si>
    <t>本邦調達</t>
  </si>
  <si>
    <t>現地調達</t>
  </si>
  <si>
    <t>第三国調達</t>
  </si>
  <si>
    <r>
      <t>合　計（税抜）</t>
    </r>
    <r>
      <rPr>
        <b/>
        <vertAlign val="superscript"/>
        <sz val="12"/>
        <rFont val="ＭＳ ゴシック"/>
        <family val="3"/>
        <charset val="128"/>
      </rPr>
      <t>注３</t>
    </r>
    <rPh sb="0" eb="2">
      <t>ゴウケイ</t>
    </rPh>
    <rPh sb="2" eb="3">
      <t>ケイ</t>
    </rPh>
    <rPh sb="7" eb="8">
      <t>チュウ</t>
    </rPh>
    <phoneticPr fontId="58"/>
  </si>
  <si>
    <r>
      <t>（２）機材損料・借料</t>
    </r>
    <r>
      <rPr>
        <vertAlign val="superscript"/>
        <sz val="12"/>
        <rFont val="ＭＳ ゴシック"/>
        <family val="3"/>
        <charset val="128"/>
      </rPr>
      <t>注５</t>
    </r>
    <rPh sb="10" eb="11">
      <t>チュウ</t>
    </rPh>
    <phoneticPr fontId="56"/>
  </si>
  <si>
    <t>数量</t>
    <rPh sb="0" eb="2">
      <t>スウリョウ</t>
    </rPh>
    <phoneticPr fontId="56"/>
  </si>
  <si>
    <t>（３）機材送料</t>
  </si>
  <si>
    <t>機材費合計</t>
  </si>
  <si>
    <t>注１）支出額の表示は円貨（又は円貨相当）で統一してください。円貨以外の通貨で支出されている場合は、
　　「備考」欄または証書貼付台紙に換算式を記入してください。その際、交換レート（JICA指定レート／
　　　OANDAレート／その他のレート／海外送金レート）を明示してください。
注２）調達地は、「本邦調達」、「現地調達」、「第三国調達」の中から選択し、記載してください。
注３）調達地が「本邦調達」の場合、適切に消費税額を控除し、「税抜価格」を記載してください。
注４）前払、部分払等で、支払が複数となっている調達については、小計を記載してください。
注５）損料は単価×数量を記載して下さい。</t>
    <rPh sb="5" eb="6">
      <t>ガク</t>
    </rPh>
    <rPh sb="7" eb="9">
      <t>ヒョウジ</t>
    </rPh>
    <rPh sb="13" eb="14">
      <t>マタ</t>
    </rPh>
    <rPh sb="15" eb="17">
      <t>エンカ</t>
    </rPh>
    <rPh sb="17" eb="19">
      <t>ソウトウ</t>
    </rPh>
    <rPh sb="21" eb="23">
      <t>トウイツ</t>
    </rPh>
    <rPh sb="121" eb="123">
      <t>カイガイ</t>
    </rPh>
    <rPh sb="123" eb="125">
      <t>ソウキン</t>
    </rPh>
    <rPh sb="140" eb="141">
      <t>チュウ</t>
    </rPh>
    <rPh sb="187" eb="188">
      <t>チュウ</t>
    </rPh>
    <rPh sb="190" eb="192">
      <t>チョウタツ</t>
    </rPh>
    <rPh sb="192" eb="193">
      <t>チ</t>
    </rPh>
    <rPh sb="195" eb="197">
      <t>ホンポウ</t>
    </rPh>
    <rPh sb="197" eb="199">
      <t>チョウタツ</t>
    </rPh>
    <rPh sb="201" eb="203">
      <t>バアイ</t>
    </rPh>
    <rPh sb="204" eb="206">
      <t>テキセツ</t>
    </rPh>
    <rPh sb="207" eb="210">
      <t>ショウヒゼイ</t>
    </rPh>
    <rPh sb="210" eb="211">
      <t>ガク</t>
    </rPh>
    <rPh sb="212" eb="214">
      <t>コウジョ</t>
    </rPh>
    <rPh sb="217" eb="219">
      <t>ゼイヌキ</t>
    </rPh>
    <rPh sb="219" eb="221">
      <t>カカク</t>
    </rPh>
    <rPh sb="280" eb="282">
      <t>ソンリョウ</t>
    </rPh>
    <rPh sb="283" eb="285">
      <t>タンカ</t>
    </rPh>
    <rPh sb="286" eb="288">
      <t>スウリョウ</t>
    </rPh>
    <rPh sb="289" eb="291">
      <t>キサイ</t>
    </rPh>
    <rPh sb="293" eb="294">
      <t>クダ</t>
    </rPh>
    <phoneticPr fontId="56"/>
  </si>
  <si>
    <t>様式16</t>
    <phoneticPr fontId="56"/>
  </si>
  <si>
    <t>精算報告明細書（再委託費）</t>
  </si>
  <si>
    <t>（１）再委託費（現地再委託費）</t>
  </si>
  <si>
    <t>細　目</t>
  </si>
  <si>
    <r>
      <rPr>
        <sz val="11"/>
        <rFont val="ＭＳ ゴシック"/>
        <family val="3"/>
        <charset val="128"/>
      </rPr>
      <t>支出金額</t>
    </r>
    <r>
      <rPr>
        <vertAlign val="superscript"/>
        <sz val="11"/>
        <rFont val="ＭＳ ゴシック"/>
        <family val="3"/>
        <charset val="128"/>
      </rPr>
      <t>注１</t>
    </r>
  </si>
  <si>
    <t>US$</t>
  </si>
  <si>
    <t>現地通貨</t>
  </si>
  <si>
    <t>円貨</t>
  </si>
  <si>
    <t>円貨換算</t>
  </si>
  <si>
    <t>小計</t>
  </si>
  <si>
    <t>（２）再委託費（国内再委託費）</t>
  </si>
  <si>
    <t>支出金額
（円）</t>
  </si>
  <si>
    <r>
      <t>合計（税込）</t>
    </r>
    <r>
      <rPr>
        <vertAlign val="superscript"/>
        <sz val="12"/>
        <rFont val="ＭＳ ゴシック"/>
        <family val="3"/>
        <charset val="128"/>
      </rPr>
      <t>注３</t>
    </r>
    <rPh sb="3" eb="5">
      <t>ゼイコミ</t>
    </rPh>
    <rPh sb="6" eb="7">
      <t>チュウ</t>
    </rPh>
    <phoneticPr fontId="56"/>
  </si>
  <si>
    <r>
      <t>合計（税抜）</t>
    </r>
    <r>
      <rPr>
        <vertAlign val="superscript"/>
        <sz val="12"/>
        <rFont val="ＭＳ ゴシック"/>
        <family val="3"/>
        <charset val="128"/>
      </rPr>
      <t>注4</t>
    </r>
    <rPh sb="0" eb="2">
      <t>ゴウケイ</t>
    </rPh>
    <rPh sb="3" eb="5">
      <t>ゼイヌキ</t>
    </rPh>
    <rPh sb="6" eb="7">
      <t>チュウ</t>
    </rPh>
    <phoneticPr fontId="56"/>
  </si>
  <si>
    <t>再委託費合計額</t>
  </si>
  <si>
    <t>（１）再委託費（現地再委託費）と（２）再委託費（国内再委託費）の合計額</t>
    <phoneticPr fontId="56"/>
  </si>
  <si>
    <t>注１）円貨以外の通貨で支出されている場合は、「備考」欄または証書貼付台紙に換算式を記載してください。その際、交換レート（JICA指定レート／OANDAレート／その他のレート／海外送金レート）を明示してください。
注２）前払、部分払等で、支払が複数となっている調達については、小計を記載してください。
注３）支出金額に税抜金額を記載する場合は、「合計（税込）」の金額に斜線を入れてください。
注４）再委託費（国内再委託費）では、経費はすべて日本国内で支出され、消費税課税対象取引であることを前提に、税込合計金額に100/110を乗じて税抜金額とする設定となっています。</t>
    <rPh sb="0" eb="1">
      <t>チュウ</t>
    </rPh>
    <rPh sb="41" eb="43">
      <t>キサイ</t>
    </rPh>
    <rPh sb="106" eb="107">
      <t>チュウ</t>
    </rPh>
    <rPh sb="150" eb="151">
      <t>チュウ</t>
    </rPh>
    <rPh sb="195" eb="196">
      <t>チュウ</t>
    </rPh>
    <rPh sb="198" eb="201">
      <t>サイイタク</t>
    </rPh>
    <rPh sb="201" eb="202">
      <t>ヒ</t>
    </rPh>
    <rPh sb="203" eb="205">
      <t>コクナイ</t>
    </rPh>
    <rPh sb="205" eb="208">
      <t>サイイタク</t>
    </rPh>
    <rPh sb="208" eb="209">
      <t>ヒ</t>
    </rPh>
    <rPh sb="213" eb="215">
      <t>ケイヒ</t>
    </rPh>
    <phoneticPr fontId="1"/>
  </si>
  <si>
    <t>様式17</t>
    <phoneticPr fontId="56"/>
  </si>
  <si>
    <t>精算報告明細書（国内業務費）</t>
  </si>
  <si>
    <r>
      <rPr>
        <sz val="12"/>
        <rFont val="ＭＳ ゴシック"/>
        <family val="3"/>
        <charset val="128"/>
      </rPr>
      <t>（１）技術研修費／招へい費</t>
    </r>
    <r>
      <rPr>
        <vertAlign val="superscript"/>
        <sz val="12"/>
        <rFont val="ＭＳ ゴシック"/>
        <family val="3"/>
        <charset val="128"/>
      </rPr>
      <t>注１</t>
    </r>
  </si>
  <si>
    <t>諸謝金</t>
  </si>
  <si>
    <t>講師謝金</t>
  </si>
  <si>
    <t>検討会等参加謝金</t>
  </si>
  <si>
    <t>原稿謝金</t>
  </si>
  <si>
    <t>見学謝金</t>
  </si>
  <si>
    <t>実施諸費</t>
  </si>
  <si>
    <t>翻訳費</t>
  </si>
  <si>
    <t>会場借上費</t>
  </si>
  <si>
    <t>参考資料等作成・購入費</t>
  </si>
  <si>
    <t>機材借料・損料</t>
  </si>
  <si>
    <t>消耗品等購入費</t>
  </si>
  <si>
    <t>同行者等旅費</t>
  </si>
  <si>
    <t>再委託費</t>
  </si>
  <si>
    <r>
      <t>合計（税抜）</t>
    </r>
    <r>
      <rPr>
        <b/>
        <vertAlign val="superscript"/>
        <sz val="12"/>
        <rFont val="ＭＳ ゴシック"/>
        <family val="3"/>
        <charset val="128"/>
      </rPr>
      <t>注２</t>
    </r>
    <rPh sb="0" eb="2">
      <t>ゴウケイ</t>
    </rPh>
    <rPh sb="3" eb="5">
      <t>ゼイヌキ</t>
    </rPh>
    <rPh sb="6" eb="7">
      <t>チュウ</t>
    </rPh>
    <phoneticPr fontId="56"/>
  </si>
  <si>
    <t>（２）諸雑費</t>
    <rPh sb="3" eb="4">
      <t>ショ</t>
    </rPh>
    <rPh sb="4" eb="6">
      <t>ザッピ</t>
    </rPh>
    <phoneticPr fontId="56"/>
  </si>
  <si>
    <t>細　目</t>
    <rPh sb="0" eb="1">
      <t>ホソ</t>
    </rPh>
    <rPh sb="2" eb="3">
      <t>メ</t>
    </rPh>
    <phoneticPr fontId="56"/>
  </si>
  <si>
    <t>支出金額</t>
    <phoneticPr fontId="56"/>
  </si>
  <si>
    <t>備考</t>
    <rPh sb="0" eb="2">
      <t>ビコウ</t>
    </rPh>
    <phoneticPr fontId="56"/>
  </si>
  <si>
    <t>証憑
番号</t>
    <rPh sb="0" eb="2">
      <t>ショウヒョウ</t>
    </rPh>
    <rPh sb="3" eb="5">
      <t>バンゴウ</t>
    </rPh>
    <phoneticPr fontId="56"/>
  </si>
  <si>
    <t>国内業務費合計額</t>
  </si>
  <si>
    <t>注１）国内業務費は、「技術研修費」、「招へい費」及び「諸雑費」の合計額となります。「招へい費」については、別の精算報告明細書にまとめられていますので、適切に合算してください。
注２）国内業務費明細書の税抜金額を記入してください。
注３）複数の研修コースを実施した場合、コース毎に精算報告明細書を作成してください。
注４）諸雑費の計上がない場合は、諸雑費の表を削除しても構いません。</t>
    <rPh sb="0" eb="1">
      <t>チュウ</t>
    </rPh>
    <rPh sb="3" eb="5">
      <t>コクナイ</t>
    </rPh>
    <rPh sb="5" eb="7">
      <t>ギョウム</t>
    </rPh>
    <rPh sb="7" eb="8">
      <t>ヒ</t>
    </rPh>
    <rPh sb="11" eb="13">
      <t>ギジュツ</t>
    </rPh>
    <rPh sb="13" eb="15">
      <t>ケンシュウ</t>
    </rPh>
    <rPh sb="15" eb="16">
      <t>ヒ</t>
    </rPh>
    <rPh sb="19" eb="20">
      <t>ショウ</t>
    </rPh>
    <rPh sb="22" eb="23">
      <t>ヒ</t>
    </rPh>
    <rPh sb="24" eb="25">
      <t>オヨ</t>
    </rPh>
    <rPh sb="27" eb="28">
      <t>ショ</t>
    </rPh>
    <rPh sb="28" eb="30">
      <t>ザッピ</t>
    </rPh>
    <rPh sb="32" eb="34">
      <t>ゴウケイ</t>
    </rPh>
    <rPh sb="34" eb="35">
      <t>ガク</t>
    </rPh>
    <rPh sb="42" eb="43">
      <t>ショウ</t>
    </rPh>
    <rPh sb="45" eb="46">
      <t>ヒ</t>
    </rPh>
    <rPh sb="53" eb="54">
      <t>ベツ</t>
    </rPh>
    <rPh sb="55" eb="57">
      <t>セイサン</t>
    </rPh>
    <rPh sb="57" eb="59">
      <t>ホウコク</t>
    </rPh>
    <rPh sb="59" eb="62">
      <t>メイサイショ</t>
    </rPh>
    <rPh sb="75" eb="77">
      <t>テキセツ</t>
    </rPh>
    <rPh sb="88" eb="89">
      <t>チュウ</t>
    </rPh>
    <rPh sb="115" eb="116">
      <t>チュウ</t>
    </rPh>
    <rPh sb="118" eb="120">
      <t>フクスウ</t>
    </rPh>
    <rPh sb="121" eb="123">
      <t>ケンシュウ</t>
    </rPh>
    <rPh sb="127" eb="129">
      <t>ジッシ</t>
    </rPh>
    <rPh sb="131" eb="133">
      <t>バアイ</t>
    </rPh>
    <rPh sb="137" eb="138">
      <t>ゴト</t>
    </rPh>
    <rPh sb="139" eb="141">
      <t>セイサン</t>
    </rPh>
    <rPh sb="141" eb="143">
      <t>ホウコク</t>
    </rPh>
    <rPh sb="143" eb="146">
      <t>メイサイショ</t>
    </rPh>
    <rPh sb="147" eb="149">
      <t>サクセイ</t>
    </rPh>
    <rPh sb="157" eb="158">
      <t>チュウ</t>
    </rPh>
    <rPh sb="160" eb="161">
      <t>ショ</t>
    </rPh>
    <rPh sb="161" eb="163">
      <t>ザッピ</t>
    </rPh>
    <rPh sb="164" eb="166">
      <t>ケイジョウ</t>
    </rPh>
    <rPh sb="169" eb="171">
      <t>バアイ</t>
    </rPh>
    <rPh sb="179" eb="181">
      <t>サクジョ</t>
    </rPh>
    <rPh sb="184" eb="185">
      <t>カマ</t>
    </rPh>
    <phoneticPr fontId="56"/>
  </si>
  <si>
    <t>様式18</t>
    <phoneticPr fontId="56"/>
  </si>
  <si>
    <t>精算報告明細書（現地一時隔離関連費）</t>
    <rPh sb="8" eb="10">
      <t>ゲンチ</t>
    </rPh>
    <rPh sb="10" eb="12">
      <t>イチジ</t>
    </rPh>
    <rPh sb="12" eb="14">
      <t>カクリ</t>
    </rPh>
    <rPh sb="14" eb="16">
      <t>カンレン</t>
    </rPh>
    <rPh sb="16" eb="17">
      <t>ヒ</t>
    </rPh>
    <phoneticPr fontId="56"/>
  </si>
  <si>
    <t>（１）直接人件費相当額の待機費用</t>
    <phoneticPr fontId="56"/>
  </si>
  <si>
    <t>月額単価</t>
    <rPh sb="0" eb="2">
      <t>ゲツガク</t>
    </rPh>
    <phoneticPr fontId="56"/>
  </si>
  <si>
    <t>業務人月</t>
  </si>
  <si>
    <t>現地</t>
  </si>
  <si>
    <r>
      <t>参考（報酬月額）</t>
    </r>
    <r>
      <rPr>
        <vertAlign val="superscript"/>
        <sz val="12"/>
        <color rgb="FFFF0000"/>
        <rFont val="ＭＳ ゴシック"/>
        <family val="3"/>
        <charset val="128"/>
      </rPr>
      <t>注１</t>
    </r>
    <rPh sb="0" eb="2">
      <t>サンコウ</t>
    </rPh>
    <rPh sb="3" eb="5">
      <t>ホウシュウ</t>
    </rPh>
    <rPh sb="5" eb="7">
      <t>ゲツガク</t>
    </rPh>
    <rPh sb="8" eb="9">
      <t>チュウ</t>
    </rPh>
    <phoneticPr fontId="56"/>
  </si>
  <si>
    <t>合計</t>
    <rPh sb="0" eb="1">
      <t>ゴウ</t>
    </rPh>
    <phoneticPr fontId="56"/>
  </si>
  <si>
    <t>注１）待機費用の月額単価は報酬額（月額単価）を3.08で除した金額にて計算式を入れています。契約で定めた月額単価と異なる場合は、参考（報酬月額）欄は使用せず、直接入力してください。</t>
    <rPh sb="0" eb="1">
      <t>チュウ</t>
    </rPh>
    <rPh sb="31" eb="33">
      <t>キンガク</t>
    </rPh>
    <rPh sb="35" eb="38">
      <t>ケイサンシキ</t>
    </rPh>
    <rPh sb="39" eb="40">
      <t>イ</t>
    </rPh>
    <rPh sb="46" eb="48">
      <t>ケイヤク</t>
    </rPh>
    <rPh sb="49" eb="50">
      <t>サダ</t>
    </rPh>
    <rPh sb="52" eb="53">
      <t>ツキ</t>
    </rPh>
    <rPh sb="53" eb="54">
      <t>ガク</t>
    </rPh>
    <rPh sb="54" eb="56">
      <t>タンカ</t>
    </rPh>
    <rPh sb="57" eb="58">
      <t>コト</t>
    </rPh>
    <rPh sb="60" eb="62">
      <t>バアイ</t>
    </rPh>
    <rPh sb="64" eb="66">
      <t>サンコウ</t>
    </rPh>
    <rPh sb="72" eb="73">
      <t>ラン</t>
    </rPh>
    <rPh sb="74" eb="76">
      <t>シヨウ</t>
    </rPh>
    <rPh sb="79" eb="81">
      <t>チョクセツ</t>
    </rPh>
    <rPh sb="81" eb="83">
      <t>ニュウリョク</t>
    </rPh>
    <phoneticPr fontId="56"/>
  </si>
  <si>
    <t>（２）隔離施設までのタクシー代等の経費</t>
    <rPh sb="3" eb="5">
      <t>カクリ</t>
    </rPh>
    <rPh sb="5" eb="7">
      <t>シセツ</t>
    </rPh>
    <rPh sb="14" eb="15">
      <t>ダイ</t>
    </rPh>
    <rPh sb="15" eb="16">
      <t>ナド</t>
    </rPh>
    <rPh sb="17" eb="19">
      <t>ケイヒ</t>
    </rPh>
    <phoneticPr fontId="56"/>
  </si>
  <si>
    <t>合　計</t>
    <rPh sb="0" eb="2">
      <t>ゴウケイ</t>
    </rPh>
    <rPh sb="2" eb="3">
      <t>ケイ</t>
    </rPh>
    <phoneticPr fontId="58"/>
  </si>
  <si>
    <t>（３）別契約への従事期間中に発生する「日当・宿泊費」</t>
    <rPh sb="3" eb="4">
      <t>ベツ</t>
    </rPh>
    <rPh sb="4" eb="6">
      <t>ケイヤク</t>
    </rPh>
    <rPh sb="8" eb="10">
      <t>ジュウジ</t>
    </rPh>
    <rPh sb="10" eb="12">
      <t>キカン</t>
    </rPh>
    <rPh sb="12" eb="13">
      <t>チュウ</t>
    </rPh>
    <rPh sb="14" eb="16">
      <t>ハッセイ</t>
    </rPh>
    <rPh sb="19" eb="21">
      <t>ニットウ</t>
    </rPh>
    <rPh sb="22" eb="25">
      <t>シュクハクヒ</t>
    </rPh>
    <phoneticPr fontId="56"/>
  </si>
  <si>
    <t>従事期間</t>
    <phoneticPr fontId="56"/>
  </si>
  <si>
    <t>氏　名</t>
    <phoneticPr fontId="56"/>
  </si>
  <si>
    <t>日当</t>
    <rPh sb="0" eb="2">
      <t>ニットウ</t>
    </rPh>
    <phoneticPr fontId="56"/>
  </si>
  <si>
    <t>宿泊費</t>
    <rPh sb="0" eb="3">
      <t>シュクハクヒ</t>
    </rPh>
    <phoneticPr fontId="56"/>
  </si>
  <si>
    <t>日数</t>
    <rPh sb="0" eb="2">
      <t>ニッスウ</t>
    </rPh>
    <phoneticPr fontId="56"/>
  </si>
  <si>
    <t>2021/〇/〇～2021/〇/〇</t>
    <phoneticPr fontId="56"/>
  </si>
  <si>
    <t>現地一時隔離費合計　　　　　　</t>
    <rPh sb="0" eb="2">
      <t>ゲンチ</t>
    </rPh>
    <rPh sb="2" eb="4">
      <t>イチジ</t>
    </rPh>
    <rPh sb="4" eb="6">
      <t>カクリ</t>
    </rPh>
    <rPh sb="6" eb="7">
      <t>ヒ</t>
    </rPh>
    <rPh sb="7" eb="9">
      <t>ゴウケイ</t>
    </rPh>
    <phoneticPr fontId="56"/>
  </si>
  <si>
    <t>注１）本費目について、契約書に計上していない場合は、打合簿を添付してください。
注２）支出額の表示は円貨（又は円貨相当）で統一してください。円貨以外の通貨で支出されている場合は、「備考」欄または証書貼付台紙に換算式を記入してください。その際、交換レート（JICA指定レート／OANDAレート／その他のレート／海外送金レート）を明示してください。</t>
    <rPh sb="0" eb="1">
      <t>チュウ</t>
    </rPh>
    <rPh sb="3" eb="4">
      <t>ホン</t>
    </rPh>
    <rPh sb="4" eb="6">
      <t>ヒモク</t>
    </rPh>
    <rPh sb="11" eb="13">
      <t>ケイヤク</t>
    </rPh>
    <rPh sb="13" eb="14">
      <t>ショ</t>
    </rPh>
    <rPh sb="15" eb="17">
      <t>ケイジョウ</t>
    </rPh>
    <rPh sb="22" eb="24">
      <t>バアイ</t>
    </rPh>
    <rPh sb="26" eb="28">
      <t>ウチアワ</t>
    </rPh>
    <rPh sb="28" eb="29">
      <t>ボ</t>
    </rPh>
    <rPh sb="30" eb="32">
      <t>テンプ</t>
    </rPh>
    <phoneticPr fontId="56"/>
  </si>
  <si>
    <t>様式19</t>
    <phoneticPr fontId="56"/>
  </si>
  <si>
    <t>精算報告明細書（本邦一時隔離関連費）</t>
    <rPh sb="8" eb="10">
      <t>ホンポウ</t>
    </rPh>
    <rPh sb="10" eb="12">
      <t>イチジ</t>
    </rPh>
    <rPh sb="12" eb="14">
      <t>カクリ</t>
    </rPh>
    <rPh sb="14" eb="16">
      <t>カンレン</t>
    </rPh>
    <rPh sb="16" eb="17">
      <t>ヒ</t>
    </rPh>
    <phoneticPr fontId="56"/>
  </si>
  <si>
    <t>（１）隔離施設までのハイヤー代等の経費</t>
    <rPh sb="3" eb="5">
      <t>カクリ</t>
    </rPh>
    <rPh sb="5" eb="7">
      <t>シセツ</t>
    </rPh>
    <rPh sb="14" eb="15">
      <t>ダイ</t>
    </rPh>
    <rPh sb="15" eb="16">
      <t>ナド</t>
    </rPh>
    <rPh sb="17" eb="19">
      <t>ケイヒ</t>
    </rPh>
    <phoneticPr fontId="56"/>
  </si>
  <si>
    <r>
      <t>（２）帰国時隔離施設（ホテル等）滞在費 「日当・宿泊料」</t>
    </r>
    <r>
      <rPr>
        <vertAlign val="superscript"/>
        <sz val="12"/>
        <rFont val="ＭＳ ゴシック"/>
        <family val="3"/>
        <charset val="128"/>
      </rPr>
      <t>注１</t>
    </r>
    <rPh sb="3" eb="5">
      <t>キコク</t>
    </rPh>
    <rPh sb="5" eb="6">
      <t>ジ</t>
    </rPh>
    <rPh sb="6" eb="8">
      <t>カクリ</t>
    </rPh>
    <rPh sb="8" eb="10">
      <t>シセツ</t>
    </rPh>
    <rPh sb="14" eb="15">
      <t>ナド</t>
    </rPh>
    <rPh sb="16" eb="19">
      <t>タイザイヒ</t>
    </rPh>
    <rPh sb="21" eb="23">
      <t>ニットウ</t>
    </rPh>
    <rPh sb="24" eb="26">
      <t>シュクハク</t>
    </rPh>
    <rPh sb="26" eb="27">
      <t>リョウ</t>
    </rPh>
    <rPh sb="28" eb="29">
      <t>チュウ</t>
    </rPh>
    <phoneticPr fontId="56"/>
  </si>
  <si>
    <t>期間</t>
    <phoneticPr fontId="56"/>
  </si>
  <si>
    <t>合計金額</t>
    <phoneticPr fontId="56"/>
  </si>
  <si>
    <r>
      <t xml:space="preserve">証憑
番号 </t>
    </r>
    <r>
      <rPr>
        <sz val="8"/>
        <rFont val="ＭＳ ゴシック"/>
        <family val="3"/>
        <charset val="128"/>
      </rPr>
      <t>注1</t>
    </r>
    <rPh sb="6" eb="7">
      <t>チュウ</t>
    </rPh>
    <phoneticPr fontId="56"/>
  </si>
  <si>
    <t>本邦一時隔離費合計　　　　　　</t>
    <rPh sb="0" eb="2">
      <t>ホンポウ</t>
    </rPh>
    <rPh sb="2" eb="4">
      <t>イチジ</t>
    </rPh>
    <rPh sb="4" eb="6">
      <t>カクリ</t>
    </rPh>
    <rPh sb="6" eb="7">
      <t>ヒ</t>
    </rPh>
    <rPh sb="7" eb="9">
      <t>ゴウケイ</t>
    </rPh>
    <phoneticPr fontId="56"/>
  </si>
  <si>
    <t>注）本費目について、契約書に計上していない場合は、打合簿を添付してください。
注１）宿泊の事実を確認するため、宿泊期間が記載された宿泊施設の領収書の写しを提出してください。</t>
    <rPh sb="0" eb="1">
      <t>チュウ</t>
    </rPh>
    <rPh sb="2" eb="3">
      <t>ホン</t>
    </rPh>
    <rPh sb="3" eb="5">
      <t>ヒモク</t>
    </rPh>
    <rPh sb="10" eb="12">
      <t>ケイヤク</t>
    </rPh>
    <rPh sb="12" eb="13">
      <t>ショ</t>
    </rPh>
    <rPh sb="14" eb="16">
      <t>ケイジョウ</t>
    </rPh>
    <rPh sb="21" eb="23">
      <t>バアイ</t>
    </rPh>
    <rPh sb="25" eb="27">
      <t>ウチアワ</t>
    </rPh>
    <rPh sb="27" eb="28">
      <t>ボ</t>
    </rPh>
    <rPh sb="29" eb="31">
      <t>テンプ</t>
    </rPh>
    <rPh sb="39" eb="40">
      <t>チュウ</t>
    </rPh>
    <rPh sb="42" eb="44">
      <t>シュクハク</t>
    </rPh>
    <rPh sb="45" eb="47">
      <t>ジジツ</t>
    </rPh>
    <rPh sb="48" eb="50">
      <t>カクニン</t>
    </rPh>
    <rPh sb="55" eb="57">
      <t>シュクハク</t>
    </rPh>
    <rPh sb="57" eb="59">
      <t>キカン</t>
    </rPh>
    <rPh sb="60" eb="62">
      <t>キサイ</t>
    </rPh>
    <rPh sb="65" eb="69">
      <t>シュクハクシセツ</t>
    </rPh>
    <rPh sb="70" eb="73">
      <t>リョウシュウショ</t>
    </rPh>
    <rPh sb="74" eb="75">
      <t>ウツ</t>
    </rPh>
    <rPh sb="77" eb="79">
      <t>テイシュツ</t>
    </rPh>
    <phoneticPr fontId="56"/>
  </si>
  <si>
    <t>様式20</t>
    <phoneticPr fontId="56"/>
  </si>
  <si>
    <t>証拠書類附属書</t>
    <rPh sb="0" eb="7">
      <t>ショウコショルイフゾクショ</t>
    </rPh>
    <phoneticPr fontId="56"/>
  </si>
  <si>
    <r>
      <t>証書番号</t>
    </r>
    <r>
      <rPr>
        <vertAlign val="superscript"/>
        <sz val="12"/>
        <rFont val="ＭＳ ゴシック"/>
        <family val="3"/>
        <charset val="128"/>
      </rPr>
      <t>(注1)</t>
    </r>
    <rPh sb="5" eb="6">
      <t>チュウ</t>
    </rPh>
    <phoneticPr fontId="56"/>
  </si>
  <si>
    <r>
      <t>【備考　</t>
    </r>
    <r>
      <rPr>
        <vertAlign val="superscript"/>
        <sz val="12"/>
        <rFont val="ＭＳ ゴシック"/>
        <family val="3"/>
        <charset val="128"/>
      </rPr>
      <t>注2</t>
    </r>
    <r>
      <rPr>
        <sz val="12"/>
        <rFont val="ＭＳ ゴシック"/>
        <family val="3"/>
        <charset val="128"/>
      </rPr>
      <t>】</t>
    </r>
    <rPh sb="1" eb="3">
      <t>ビコウ</t>
    </rPh>
    <phoneticPr fontId="56"/>
  </si>
  <si>
    <t>注意事項</t>
    <rPh sb="0" eb="2">
      <t>チュウイ</t>
    </rPh>
    <rPh sb="2" eb="4">
      <t>ジコウ</t>
    </rPh>
    <phoneticPr fontId="56"/>
  </si>
  <si>
    <t>注1）本台紙を使用しないA4サイズの領収書の場合にも証書番号を記載して下さい。</t>
    <phoneticPr fontId="56"/>
  </si>
  <si>
    <t>注2）以下の場合は証憑添付台紙の備考に理由を補記してください。
　  ①領収書の要件（日付 ・宛名・発行者・支出内容・領収書印又はサイン）を満たさない場合。
  　②履行期限外の場合。</t>
    <rPh sb="19" eb="21">
      <t>リユウ</t>
    </rPh>
    <phoneticPr fontId="56"/>
  </si>
  <si>
    <t>注3）領収書が電子発行の場合は電子領収書であることを備考に補記して下さい。（精算報告書を電子ファイル（PDF形式）で提出する場合は補記不要になります。）</t>
    <rPh sb="9" eb="11">
      <t>ハッコウ</t>
    </rPh>
    <rPh sb="38" eb="40">
      <t>セイサン</t>
    </rPh>
    <rPh sb="40" eb="43">
      <t>ホウコクショ</t>
    </rPh>
    <phoneticPr fontId="56"/>
  </si>
  <si>
    <t>注4)日本語・英語以外で書かれた領収書等には和訳もしくは英訳を補記して下さい。</t>
    <rPh sb="0" eb="1">
      <t>チュウ</t>
    </rPh>
    <rPh sb="3" eb="6">
      <t>ニホンゴ</t>
    </rPh>
    <rPh sb="7" eb="9">
      <t>エイゴ</t>
    </rPh>
    <rPh sb="9" eb="11">
      <t>イガイ</t>
    </rPh>
    <rPh sb="12" eb="13">
      <t>カ</t>
    </rPh>
    <rPh sb="16" eb="20">
      <t>リョウシュウショナド</t>
    </rPh>
    <rPh sb="22" eb="24">
      <t>ワヤク</t>
    </rPh>
    <rPh sb="28" eb="30">
      <t>エイヤク</t>
    </rPh>
    <rPh sb="31" eb="33">
      <t>ホキ</t>
    </rPh>
    <rPh sb="35" eb="36">
      <t>クダ</t>
    </rPh>
    <phoneticPr fontId="56"/>
  </si>
  <si>
    <t>様式21</t>
    <rPh sb="0" eb="2">
      <t>ヨウシキ</t>
    </rPh>
    <phoneticPr fontId="56"/>
  </si>
  <si>
    <t>精算に必要な打合簿は以下一覧表に記してください。（精算書類添付分、及びプラットフォーム（以下PF）格納分）</t>
    <rPh sb="0" eb="2">
      <t>セイサン</t>
    </rPh>
    <rPh sb="3" eb="5">
      <t>ヒツヨウ</t>
    </rPh>
    <rPh sb="6" eb="8">
      <t>ウチアワ</t>
    </rPh>
    <rPh sb="8" eb="9">
      <t>ボ</t>
    </rPh>
    <rPh sb="10" eb="12">
      <t>イカ</t>
    </rPh>
    <rPh sb="12" eb="15">
      <t>イチランヒョウ</t>
    </rPh>
    <rPh sb="16" eb="17">
      <t>シル</t>
    </rPh>
    <rPh sb="25" eb="29">
      <t>セイサンショルイ</t>
    </rPh>
    <rPh sb="29" eb="32">
      <t>テンプブン</t>
    </rPh>
    <rPh sb="33" eb="34">
      <t>オヨ</t>
    </rPh>
    <rPh sb="44" eb="46">
      <t>イカ</t>
    </rPh>
    <rPh sb="49" eb="52">
      <t>カクノウブン</t>
    </rPh>
    <phoneticPr fontId="56"/>
  </si>
  <si>
    <t>PF上で打合簿のやり取りをしている場合はF列に、PF導入前にやり取りをしていた打合簿は、そのファイル名と該当のページ数をE列に記載ください。（記載例①②）</t>
  </si>
  <si>
    <t>PF導入前にやり取りをしていた打合簿をまとめてPDF添付で提出する場合はファイル名をE列に、内容をG列に記載ください。（記載例③）</t>
    <phoneticPr fontId="56"/>
  </si>
  <si>
    <t>関連証憑</t>
    <rPh sb="0" eb="4">
      <t>カンレンショウヒョウ</t>
    </rPh>
    <phoneticPr fontId="56"/>
  </si>
  <si>
    <t>費目</t>
    <rPh sb="0" eb="2">
      <t>ヒモク</t>
    </rPh>
    <phoneticPr fontId="56"/>
  </si>
  <si>
    <t>提出方法
PF格納/精算報告書添付</t>
    <rPh sb="0" eb="4">
      <t>テイシュツホウホウ</t>
    </rPh>
    <rPh sb="7" eb="9">
      <t>カクノウ</t>
    </rPh>
    <rPh sb="10" eb="17">
      <t>セイサンホウコクショテンプ</t>
    </rPh>
    <phoneticPr fontId="56"/>
  </si>
  <si>
    <t>PDF添付の場合
ファイル名とページ</t>
  </si>
  <si>
    <t>PF
打合簿番号</t>
    <rPh sb="3" eb="5">
      <t>ウチアワ</t>
    </rPh>
    <rPh sb="5" eb="6">
      <t>ボ</t>
    </rPh>
    <rPh sb="6" eb="8">
      <t>バンゴウ</t>
    </rPh>
    <phoneticPr fontId="56"/>
  </si>
  <si>
    <t>内容（打合簿名等）</t>
    <rPh sb="0" eb="2">
      <t>ナイヨウ</t>
    </rPh>
    <phoneticPr fontId="56"/>
  </si>
  <si>
    <t>その他</t>
    <rPh sb="2" eb="3">
      <t>タ</t>
    </rPh>
    <phoneticPr fontId="56"/>
  </si>
  <si>
    <t>ファイル名</t>
    <rPh sb="4" eb="5">
      <t>メイ</t>
    </rPh>
    <phoneticPr fontId="56"/>
  </si>
  <si>
    <t>証憑番号</t>
    <rPh sb="0" eb="4">
      <t>ショウヒョウバンゴウ</t>
    </rPh>
    <phoneticPr fontId="56"/>
  </si>
  <si>
    <t>⑥その他</t>
  </si>
  <si>
    <t>再―1</t>
  </si>
  <si>
    <t>報酬</t>
  </si>
  <si>
    <t>PF格納</t>
  </si>
  <si>
    <t>-</t>
  </si>
  <si>
    <t>調達選定経緯</t>
  </si>
  <si>
    <t>　</t>
  </si>
  <si>
    <t>記載例①</t>
  </si>
  <si>
    <t>⑤機材費</t>
  </si>
  <si>
    <t>機―1</t>
  </si>
  <si>
    <t>機材費</t>
  </si>
  <si>
    <t>報告書添付</t>
  </si>
  <si>
    <t xml:space="preserve">②打合簿P50 </t>
  </si>
  <si>
    <t>定額計上の残高の確定</t>
  </si>
  <si>
    <t>記載例②</t>
  </si>
  <si>
    <t>②打合簿</t>
    <phoneticPr fontId="56"/>
  </si>
  <si>
    <t>PF以外の打合せ簿は全て
PDF「②打合せ簿」にて提出</t>
    <phoneticPr fontId="56"/>
  </si>
  <si>
    <t>記載例③</t>
  </si>
  <si>
    <t>※このシートは様式8（旅費）に使用する単価表であり、精算報告書提出時には不要です。</t>
    <rPh sb="15" eb="17">
      <t>シヨウ</t>
    </rPh>
    <rPh sb="19" eb="21">
      <t>タンカ</t>
    </rPh>
    <rPh sb="21" eb="22">
      <t>ヒョウ</t>
    </rPh>
    <rPh sb="26" eb="31">
      <t>セイサンホウコクショ</t>
    </rPh>
    <rPh sb="31" eb="34">
      <t>テイシュツジ</t>
    </rPh>
    <rPh sb="36" eb="38">
      <t>フヨウ</t>
    </rPh>
    <phoneticPr fontId="56"/>
  </si>
  <si>
    <t>国名
（都市名がない国は首都）</t>
    <rPh sb="0" eb="2">
      <t>クニメイ</t>
    </rPh>
    <phoneticPr fontId="59"/>
  </si>
  <si>
    <t>宿泊費</t>
  </si>
  <si>
    <t>宿泊手当</t>
  </si>
  <si>
    <t>モンゴル</t>
    <phoneticPr fontId="59"/>
  </si>
  <si>
    <t>フィリピン</t>
    <phoneticPr fontId="59"/>
  </si>
  <si>
    <t>インドネシア</t>
    <phoneticPr fontId="59"/>
  </si>
  <si>
    <t>カンボジア</t>
    <phoneticPr fontId="59"/>
  </si>
  <si>
    <t>ラオス</t>
    <phoneticPr fontId="59"/>
  </si>
  <si>
    <t>タイ</t>
    <phoneticPr fontId="59"/>
  </si>
  <si>
    <t>東ティモール</t>
    <rPh sb="0" eb="1">
      <t>ヒガシ</t>
    </rPh>
    <phoneticPr fontId="59"/>
  </si>
  <si>
    <t>ベトナム</t>
    <phoneticPr fontId="59"/>
  </si>
  <si>
    <t>マレーシア</t>
    <phoneticPr fontId="59"/>
  </si>
  <si>
    <t>ミャンマー</t>
    <phoneticPr fontId="59"/>
  </si>
  <si>
    <t>ネパール</t>
    <phoneticPr fontId="59"/>
  </si>
  <si>
    <t>バングラデシュ</t>
    <phoneticPr fontId="59"/>
  </si>
  <si>
    <t>インド</t>
    <phoneticPr fontId="59"/>
  </si>
  <si>
    <t>ブータン</t>
    <phoneticPr fontId="59"/>
  </si>
  <si>
    <t>パキスタン</t>
    <phoneticPr fontId="59"/>
  </si>
  <si>
    <t>アフガニスタン</t>
    <phoneticPr fontId="59"/>
  </si>
  <si>
    <t>スリランカ</t>
    <phoneticPr fontId="59"/>
  </si>
  <si>
    <t>モルディブ</t>
    <phoneticPr fontId="59"/>
  </si>
  <si>
    <t>アゼルバイジャン</t>
    <phoneticPr fontId="59"/>
  </si>
  <si>
    <t>ジョージア</t>
    <phoneticPr fontId="59"/>
  </si>
  <si>
    <t>ウズベキスタン</t>
    <phoneticPr fontId="59"/>
  </si>
  <si>
    <t>タジキスタン</t>
    <phoneticPr fontId="59"/>
  </si>
  <si>
    <t>アルメニア</t>
    <phoneticPr fontId="59"/>
  </si>
  <si>
    <t>トルクメニスタン</t>
    <phoneticPr fontId="59"/>
  </si>
  <si>
    <t>カザフスタン</t>
    <phoneticPr fontId="59"/>
  </si>
  <si>
    <t>キルギス</t>
    <phoneticPr fontId="59"/>
  </si>
  <si>
    <t>セネガル</t>
    <phoneticPr fontId="59"/>
  </si>
  <si>
    <t>カーボベルデ</t>
    <phoneticPr fontId="59"/>
  </si>
  <si>
    <t>ガンビア</t>
    <phoneticPr fontId="59"/>
  </si>
  <si>
    <t>ギニアビサウ</t>
    <phoneticPr fontId="59"/>
  </si>
  <si>
    <t>マリ</t>
    <phoneticPr fontId="59"/>
  </si>
  <si>
    <t>モーリタニア</t>
    <phoneticPr fontId="59"/>
  </si>
  <si>
    <t>ギニア</t>
    <phoneticPr fontId="59"/>
  </si>
  <si>
    <t>コートジボワール</t>
    <phoneticPr fontId="59"/>
  </si>
  <si>
    <t>トーゴ</t>
    <phoneticPr fontId="59"/>
  </si>
  <si>
    <t>ブルキナファソ</t>
    <phoneticPr fontId="59"/>
  </si>
  <si>
    <t>ベナン</t>
    <phoneticPr fontId="59"/>
  </si>
  <si>
    <t>ニジェール</t>
    <phoneticPr fontId="59"/>
  </si>
  <si>
    <t>ジンバブエ</t>
    <phoneticPr fontId="59"/>
  </si>
  <si>
    <t>モザンビーク</t>
    <phoneticPr fontId="59"/>
  </si>
  <si>
    <t>ウガンダ</t>
    <phoneticPr fontId="59"/>
  </si>
  <si>
    <t>エチオピア</t>
    <phoneticPr fontId="59"/>
  </si>
  <si>
    <t>ジプチ</t>
    <phoneticPr fontId="59"/>
  </si>
  <si>
    <t>ケニア</t>
    <phoneticPr fontId="59"/>
  </si>
  <si>
    <t>セーシェル</t>
    <phoneticPr fontId="59"/>
  </si>
  <si>
    <t>エリトリア</t>
    <phoneticPr fontId="59"/>
  </si>
  <si>
    <t>ブルンジ</t>
    <phoneticPr fontId="59"/>
  </si>
  <si>
    <t>ルワンダ</t>
    <phoneticPr fontId="59"/>
  </si>
  <si>
    <t>ガーナ</t>
    <phoneticPr fontId="59"/>
  </si>
  <si>
    <t>シエラレオネ</t>
    <phoneticPr fontId="59"/>
  </si>
  <si>
    <t>ソマリア</t>
    <phoneticPr fontId="59"/>
  </si>
  <si>
    <t>リベリア</t>
    <phoneticPr fontId="59"/>
  </si>
  <si>
    <t>ガボン</t>
    <phoneticPr fontId="59"/>
  </si>
  <si>
    <t>赤道ギニア</t>
    <rPh sb="0" eb="2">
      <t>セキドウ</t>
    </rPh>
    <phoneticPr fontId="59"/>
  </si>
  <si>
    <t>サントメ・プリンシペ</t>
    <phoneticPr fontId="59"/>
  </si>
  <si>
    <t>コンゴ共和国</t>
    <rPh sb="3" eb="6">
      <t>キョウワコク</t>
    </rPh>
    <phoneticPr fontId="59"/>
  </si>
  <si>
    <t>カメルーン</t>
    <phoneticPr fontId="59"/>
  </si>
  <si>
    <t>中央アフリカ</t>
    <rPh sb="0" eb="2">
      <t>チュウオウ</t>
    </rPh>
    <phoneticPr fontId="59"/>
  </si>
  <si>
    <t>チャド</t>
    <phoneticPr fontId="59"/>
  </si>
  <si>
    <t>ザンビア</t>
    <phoneticPr fontId="59"/>
  </si>
  <si>
    <t>マラウイ</t>
    <phoneticPr fontId="59"/>
  </si>
  <si>
    <t>タンザニア</t>
    <phoneticPr fontId="59"/>
  </si>
  <si>
    <t>ナイジェリア</t>
    <phoneticPr fontId="59"/>
  </si>
  <si>
    <t>南アフリカ</t>
    <rPh sb="0" eb="1">
      <t>ミナミ</t>
    </rPh>
    <phoneticPr fontId="59"/>
  </si>
  <si>
    <t>エスティワニ</t>
    <phoneticPr fontId="59"/>
  </si>
  <si>
    <t>ナミビア</t>
    <phoneticPr fontId="59"/>
  </si>
  <si>
    <t>レソト</t>
    <phoneticPr fontId="59"/>
  </si>
  <si>
    <t>ボツワナ</t>
    <phoneticPr fontId="59"/>
  </si>
  <si>
    <t>アンゴラ</t>
    <phoneticPr fontId="59"/>
  </si>
  <si>
    <t>コンゴ民主共和国</t>
    <rPh sb="3" eb="5">
      <t>ミンシュ</t>
    </rPh>
    <rPh sb="5" eb="8">
      <t>キョウワコク</t>
    </rPh>
    <phoneticPr fontId="59"/>
  </si>
  <si>
    <t>マダガスカル</t>
    <phoneticPr fontId="59"/>
  </si>
  <si>
    <t>モーリシャス</t>
    <phoneticPr fontId="59"/>
  </si>
  <si>
    <t>コモロ</t>
    <phoneticPr fontId="59"/>
  </si>
  <si>
    <t>スーダン</t>
    <phoneticPr fontId="59"/>
  </si>
  <si>
    <t>南スーダン</t>
    <rPh sb="0" eb="1">
      <t>ミナミ</t>
    </rPh>
    <phoneticPr fontId="59"/>
  </si>
  <si>
    <t>現物支給</t>
    <rPh sb="0" eb="2">
      <t>ゲンブツ</t>
    </rPh>
    <rPh sb="2" eb="4">
      <t>シキュウ</t>
    </rPh>
    <phoneticPr fontId="59"/>
  </si>
  <si>
    <t>メキシコ</t>
    <phoneticPr fontId="59"/>
  </si>
  <si>
    <t>ベリーズ</t>
    <phoneticPr fontId="59"/>
  </si>
  <si>
    <t>キューバ</t>
    <phoneticPr fontId="59"/>
  </si>
  <si>
    <t>ジャマイカ</t>
    <phoneticPr fontId="59"/>
  </si>
  <si>
    <t>パナマ</t>
    <phoneticPr fontId="59"/>
  </si>
  <si>
    <t>グアテマラ</t>
    <phoneticPr fontId="59"/>
  </si>
  <si>
    <t>コスタリカ</t>
    <phoneticPr fontId="59"/>
  </si>
  <si>
    <t>ドミニカ共和国</t>
    <rPh sb="4" eb="7">
      <t>キョウワコク</t>
    </rPh>
    <phoneticPr fontId="59"/>
  </si>
  <si>
    <t>ハイチ</t>
    <phoneticPr fontId="59"/>
  </si>
  <si>
    <t>ニカラグア</t>
    <phoneticPr fontId="59"/>
  </si>
  <si>
    <t>エルサルバドル</t>
    <phoneticPr fontId="59"/>
  </si>
  <si>
    <t>トリニダード・トバゴ</t>
    <phoneticPr fontId="59"/>
  </si>
  <si>
    <t>アンティグア・バーブーダ</t>
  </si>
  <si>
    <t>グレナダ</t>
    <phoneticPr fontId="59"/>
  </si>
  <si>
    <t>セントクリストファー・ネーヴィス</t>
    <phoneticPr fontId="59"/>
  </si>
  <si>
    <t>セントビンセント</t>
    <phoneticPr fontId="59"/>
  </si>
  <si>
    <t>セントルシア</t>
    <phoneticPr fontId="59"/>
  </si>
  <si>
    <t>ドミニカ</t>
  </si>
  <si>
    <t>バルバドス</t>
  </si>
  <si>
    <t>ホンジュラス</t>
    <phoneticPr fontId="59"/>
  </si>
  <si>
    <t>ベネズエラ</t>
    <phoneticPr fontId="59"/>
  </si>
  <si>
    <t>ガイアナ</t>
    <phoneticPr fontId="59"/>
  </si>
  <si>
    <t>スリナム</t>
    <phoneticPr fontId="59"/>
  </si>
  <si>
    <t>アルゼンチン</t>
    <phoneticPr fontId="59"/>
  </si>
  <si>
    <t>ブラジル</t>
    <phoneticPr fontId="59"/>
  </si>
  <si>
    <t>ウルグアイ</t>
    <phoneticPr fontId="59"/>
  </si>
  <si>
    <t>エクアドル</t>
    <phoneticPr fontId="59"/>
  </si>
  <si>
    <t>コロンビア</t>
    <phoneticPr fontId="59"/>
  </si>
  <si>
    <t>チリ</t>
    <phoneticPr fontId="59"/>
  </si>
  <si>
    <t>ペルー</t>
    <phoneticPr fontId="59"/>
  </si>
  <si>
    <t>パラグアイ</t>
    <phoneticPr fontId="59"/>
  </si>
  <si>
    <t>ボリビア</t>
    <phoneticPr fontId="59"/>
  </si>
  <si>
    <t>サモア</t>
    <phoneticPr fontId="59"/>
  </si>
  <si>
    <t>クック諸島</t>
    <rPh sb="3" eb="5">
      <t>ショトウ</t>
    </rPh>
    <phoneticPr fontId="59"/>
  </si>
  <si>
    <t>ニウエ</t>
    <phoneticPr fontId="59"/>
  </si>
  <si>
    <t>フィジー</t>
    <phoneticPr fontId="59"/>
  </si>
  <si>
    <t>キリバス</t>
    <phoneticPr fontId="59"/>
  </si>
  <si>
    <t>ナウル</t>
    <phoneticPr fontId="59"/>
  </si>
  <si>
    <t>ツバル</t>
    <phoneticPr fontId="59"/>
  </si>
  <si>
    <t>マーシャル</t>
    <phoneticPr fontId="59"/>
  </si>
  <si>
    <t>パラオ</t>
    <phoneticPr fontId="59"/>
  </si>
  <si>
    <t>トンガ</t>
    <phoneticPr fontId="59"/>
  </si>
  <si>
    <t>バヌアツ</t>
    <phoneticPr fontId="59"/>
  </si>
  <si>
    <t>ソロモン</t>
    <phoneticPr fontId="59"/>
  </si>
  <si>
    <t>パプアニューギニア</t>
    <phoneticPr fontId="59"/>
  </si>
  <si>
    <t>ミクロネシア</t>
    <phoneticPr fontId="59"/>
  </si>
  <si>
    <t>ウクライナ</t>
    <phoneticPr fontId="59"/>
  </si>
  <si>
    <t>モルドバ</t>
    <phoneticPr fontId="59"/>
  </si>
  <si>
    <t>セルビア</t>
    <phoneticPr fontId="59"/>
  </si>
  <si>
    <t>モンテネグロ</t>
    <phoneticPr fontId="59"/>
  </si>
  <si>
    <t>ボスニア・ヘルツェゴビナ</t>
    <phoneticPr fontId="59"/>
  </si>
  <si>
    <t>北マケドニア</t>
    <rPh sb="0" eb="1">
      <t>キタ</t>
    </rPh>
    <phoneticPr fontId="59"/>
  </si>
  <si>
    <t>アルバニア</t>
    <phoneticPr fontId="59"/>
  </si>
  <si>
    <t>クロアチア</t>
    <phoneticPr fontId="59"/>
  </si>
  <si>
    <t>コソボ</t>
    <phoneticPr fontId="59"/>
  </si>
  <si>
    <t>トルコ</t>
    <phoneticPr fontId="59"/>
  </si>
  <si>
    <t>レバノン</t>
    <phoneticPr fontId="59"/>
  </si>
  <si>
    <t>シリア</t>
    <phoneticPr fontId="59"/>
  </si>
  <si>
    <t>エジプト</t>
    <phoneticPr fontId="59"/>
  </si>
  <si>
    <t>アルジェリア</t>
    <phoneticPr fontId="59"/>
  </si>
  <si>
    <t>チュニジア</t>
    <phoneticPr fontId="59"/>
  </si>
  <si>
    <t>モロッコ</t>
    <phoneticPr fontId="59"/>
  </si>
  <si>
    <t>パレスチナ</t>
    <phoneticPr fontId="59"/>
  </si>
  <si>
    <t>イラク</t>
    <phoneticPr fontId="59"/>
  </si>
  <si>
    <t>ヨルダン</t>
    <phoneticPr fontId="59"/>
  </si>
  <si>
    <t>イラン</t>
    <phoneticPr fontId="59"/>
  </si>
  <si>
    <t>リビア　</t>
  </si>
  <si>
    <t>イエメン</t>
  </si>
  <si>
    <t>中国</t>
    <rPh sb="0" eb="2">
      <t>チュウゴク</t>
    </rPh>
    <phoneticPr fontId="59"/>
  </si>
  <si>
    <t>英国</t>
  </si>
  <si>
    <t>フランス</t>
    <phoneticPr fontId="59"/>
  </si>
  <si>
    <t>アメリカ合衆国</t>
    <rPh sb="4" eb="7">
      <t>ガッシュウコク</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</si>
</sst>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Red]\-#,##0"/>
    <numFmt numFmtId="177" formatCode="[$-F800]dddd\,\ mmmm\ dd\,\ yyyy"/>
    <numFmt numFmtId="178" formatCode="#,##0\="/>
    <numFmt numFmtId="179" formatCode="yyyy&quot;年&quot;m&quot;月&quot;d&quot;日&quot;;@"/>
    <numFmt numFmtId="180" formatCode="yy&quot;年&quot;m&quot;月&quot;;@"/>
    <numFmt numFmtId="181" formatCode="#,##0_ &quot;円&quot;"/>
    <numFmt numFmtId="182" formatCode="#,##0_ "/>
    <numFmt numFmtId="183" formatCode="\x#,##0\=;[Red]\-#,##0"/>
    <numFmt numFmtId="184" formatCode="#,##0.00_ "/>
    <numFmt numFmtId="185" formatCode="\x#,##0;[Red]\-#,##0"/>
    <numFmt numFmtId="186" formatCode="\+#,##0\x;[Red]\+\-#,##0\x"/>
    <numFmt numFmtId="187" formatCode="0.00;;;@"/>
    <numFmt numFmtId="188" formatCode="yyyy&quot;年&quot;m&quot;月&quot;&quot;分&quot;"/>
    <numFmt numFmtId="189" formatCode="#,##0_);[Red]\(#,##0\)"/>
    <numFmt numFmtId="190" formatCode="_ * #,##0_ ;_ * \-#,##0_ ;_ * &quot;-&quot;??_ ;_ @_ "/>
    <numFmt numFmtId="191" formatCode="0&quot;式&quot;"/>
    <numFmt numFmtId="192" formatCode="0_ "/>
    <numFmt numFmtId="193" formatCode="0;;;@"/>
    <numFmt numFmtId="194" formatCode="\x#\="/>
    <numFmt numFmtId="195" formatCode="[$¥-411]#,##0_);[Red]\([$¥-411]#,##0\)"/>
  </numFmts>
  <fonts count="106">
    <font>
      <sz val="12"/>
      <color theme="1"/>
      <name val="ＭＳ ゴシック"/>
      <charset val="128"/>
    </font>
    <font>
      <b/>
      <sz val="14"/>
      <color theme="1"/>
      <name val="ＭＳ ゴシック"/>
      <family val="3"/>
      <charset val="128"/>
    </font>
    <font>
      <sz val="10"/>
      <color theme="1"/>
      <name val="ＭＳ ゴシック"/>
      <family val="3"/>
      <charset val="128"/>
    </font>
    <font>
      <sz val="11"/>
      <color theme="1"/>
      <name val="ＭＳ ゴシック"/>
      <family val="3"/>
      <charset val="128"/>
    </font>
    <font>
      <sz val="12"/>
      <name val="ＭＳ ゴシック"/>
      <family val="3"/>
      <charset val="128"/>
    </font>
    <font>
      <sz val="14"/>
      <name val="ＭＳ ゴシック"/>
      <family val="3"/>
      <charset val="128"/>
    </font>
    <font>
      <b/>
      <sz val="14"/>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sz val="11"/>
      <name val="ＭＳ ゴシック"/>
      <family val="3"/>
      <charset val="128"/>
    </font>
    <font>
      <sz val="14"/>
      <color theme="1"/>
      <name val="ＭＳ ゴシック"/>
      <family val="3"/>
      <charset val="128"/>
    </font>
    <font>
      <b/>
      <sz val="16"/>
      <name val="ＭＳ ゴシック"/>
      <family val="3"/>
      <charset val="128"/>
    </font>
    <font>
      <sz val="9"/>
      <name val="ＭＳ ゴシック"/>
      <family val="3"/>
      <charset val="128"/>
    </font>
    <font>
      <u val="double"/>
      <sz val="12"/>
      <name val="ＭＳ ゴシック"/>
      <family val="3"/>
      <charset val="128"/>
    </font>
    <font>
      <i/>
      <sz val="11"/>
      <name val="ＭＳ ゴシック"/>
      <family val="3"/>
      <charset val="128"/>
    </font>
    <font>
      <sz val="12"/>
      <color rgb="FFFF0000"/>
      <name val="ＭＳ ゴシック"/>
      <family val="3"/>
      <charset val="128"/>
    </font>
    <font>
      <b/>
      <sz val="12"/>
      <color theme="1"/>
      <name val="ＭＳ ゴシック"/>
      <family val="3"/>
      <charset val="128"/>
    </font>
    <font>
      <u/>
      <sz val="12"/>
      <name val="ＭＳ ゴシック"/>
      <family val="3"/>
      <charset val="128"/>
    </font>
    <font>
      <sz val="12"/>
      <color theme="1"/>
      <name val="ＭＳ ゴシック"/>
      <family val="3"/>
      <charset val="128"/>
    </font>
    <font>
      <b/>
      <sz val="16"/>
      <color theme="1"/>
      <name val="ＭＳ ゴシック"/>
      <family val="3"/>
      <charset val="128"/>
    </font>
    <font>
      <b/>
      <sz val="14"/>
      <color indexed="8"/>
      <name val="ＭＳ ゴシック"/>
      <family val="3"/>
      <charset val="128"/>
    </font>
    <font>
      <sz val="16"/>
      <color theme="1"/>
      <name val="ＭＳ ゴシック"/>
      <family val="3"/>
      <charset val="128"/>
    </font>
    <font>
      <sz val="10.5"/>
      <color rgb="FFFF0000"/>
      <name val="ＭＳ ゴシック"/>
      <family val="3"/>
      <charset val="128"/>
    </font>
    <font>
      <b/>
      <sz val="18"/>
      <color theme="1"/>
      <name val="ＭＳ ゴシック"/>
      <family val="3"/>
      <charset val="128"/>
    </font>
    <font>
      <sz val="10.5"/>
      <color theme="1"/>
      <name val="ＭＳ ゴシック"/>
      <family val="3"/>
      <charset val="128"/>
    </font>
    <font>
      <sz val="10.5"/>
      <name val="ＭＳ ゴシック"/>
      <family val="3"/>
      <charset val="128"/>
    </font>
    <font>
      <b/>
      <sz val="10.5"/>
      <color theme="1"/>
      <name val="ＭＳ ゴシック"/>
      <family val="3"/>
      <charset val="128"/>
    </font>
    <font>
      <sz val="9"/>
      <color theme="1"/>
      <name val="ＭＳ ゴシック"/>
      <family val="3"/>
      <charset val="128"/>
    </font>
    <font>
      <sz val="12"/>
      <color rgb="FFFF0000"/>
      <name val="Osaka"/>
      <charset val="128"/>
    </font>
    <font>
      <sz val="12"/>
      <name val="Osaka"/>
      <charset val="128"/>
    </font>
    <font>
      <sz val="12"/>
      <color rgb="FF00CC00"/>
      <name val="Osaka"/>
      <charset val="128"/>
    </font>
    <font>
      <sz val="12"/>
      <color rgb="FF00CC00"/>
      <name val="ＭＳ ゴシック"/>
      <family val="3"/>
      <charset val="128"/>
    </font>
    <font>
      <sz val="16"/>
      <color rgb="FFFF0000"/>
      <name val="ＭＳ ゴシック"/>
      <family val="3"/>
      <charset val="128"/>
    </font>
    <font>
      <sz val="12"/>
      <color theme="1"/>
      <name val="Arial"/>
      <family val="2"/>
    </font>
    <font>
      <sz val="12"/>
      <name val="ＭＳ Ｐゴシック"/>
      <family val="3"/>
      <charset val="128"/>
      <scheme val="major"/>
    </font>
    <font>
      <u/>
      <sz val="12"/>
      <color indexed="12"/>
      <name val="ＭＳ ゴシック"/>
      <family val="3"/>
      <charset val="128"/>
    </font>
    <font>
      <sz val="11"/>
      <name val="ＭＳ 明朝"/>
      <family val="1"/>
      <charset val="128"/>
    </font>
    <font>
      <b/>
      <sz val="12"/>
      <color rgb="FFFF00FF"/>
      <name val="ＭＳ ゴシック"/>
      <family val="3"/>
      <charset val="128"/>
    </font>
    <font>
      <u/>
      <sz val="12"/>
      <color indexed="20"/>
      <name val="ＭＳ Ｐゴシック"/>
      <family val="3"/>
      <charset val="128"/>
      <scheme val="minor"/>
    </font>
    <font>
      <u/>
      <sz val="12"/>
      <color indexed="20"/>
      <name val="ＭＳ ゴシック"/>
      <family val="3"/>
      <charset val="128"/>
    </font>
    <font>
      <sz val="11"/>
      <color theme="1"/>
      <name val="ＭＳ Ｐゴシック"/>
      <family val="3"/>
      <charset val="128"/>
      <scheme val="minor"/>
    </font>
    <font>
      <sz val="12"/>
      <name val="細明朝体"/>
      <charset val="128"/>
    </font>
    <font>
      <sz val="12"/>
      <name val="平成明朝"/>
      <charset val="128"/>
    </font>
    <font>
      <u/>
      <sz val="12"/>
      <color indexed="12"/>
      <name val="ＭＳ Ｐゴシック"/>
      <family val="3"/>
      <charset val="128"/>
      <scheme val="minor"/>
    </font>
    <font>
      <vertAlign val="superscript"/>
      <sz val="12"/>
      <color indexed="8"/>
      <name val="ＭＳ ゴシック"/>
      <family val="3"/>
      <charset val="128"/>
    </font>
    <font>
      <vertAlign val="superscript"/>
      <sz val="10"/>
      <color indexed="8"/>
      <name val="ＭＳ ゴシック"/>
      <family val="3"/>
      <charset val="128"/>
    </font>
    <font>
      <i/>
      <sz val="12"/>
      <color indexed="8"/>
      <name val="ＭＳ ゴシック"/>
      <family val="3"/>
      <charset val="128"/>
    </font>
    <font>
      <vertAlign val="superscript"/>
      <sz val="12"/>
      <name val="ＭＳ ゴシック"/>
      <family val="3"/>
      <charset val="128"/>
    </font>
    <font>
      <vertAlign val="superscript"/>
      <sz val="11"/>
      <name val="ＭＳ ゴシック"/>
      <family val="3"/>
      <charset val="128"/>
    </font>
    <font>
      <i/>
      <vertAlign val="superscript"/>
      <sz val="11"/>
      <name val="ＭＳ ゴシック"/>
      <family val="3"/>
      <charset val="128"/>
    </font>
    <font>
      <vertAlign val="superscript"/>
      <sz val="12"/>
      <color theme="1"/>
      <name val="ＭＳ ゴシック"/>
      <family val="3"/>
      <charset val="128"/>
    </font>
    <font>
      <vertAlign val="superscript"/>
      <sz val="10.5"/>
      <color rgb="FF000000"/>
      <name val="ＭＳ ゴシック"/>
      <family val="3"/>
      <charset val="128"/>
    </font>
    <font>
      <vertAlign val="superscript"/>
      <sz val="10.5"/>
      <color theme="1"/>
      <name val="ＭＳ ゴシック"/>
      <family val="3"/>
      <charset val="128"/>
    </font>
    <font>
      <sz val="12"/>
      <color theme="1"/>
      <name val="ＭＳ ゴシック"/>
      <family val="3"/>
      <charset val="128"/>
    </font>
    <font>
      <b/>
      <sz val="10"/>
      <name val="ＭＳ Ｐゴシック"/>
      <family val="3"/>
      <charset val="128"/>
    </font>
    <font>
      <sz val="6"/>
      <name val="ＭＳ ゴシック"/>
      <family val="3"/>
      <charset val="128"/>
    </font>
    <font>
      <sz val="12"/>
      <name val="Osaka"/>
      <family val="3"/>
      <charset val="128"/>
    </font>
    <font>
      <sz val="6"/>
      <name val="Osaka"/>
      <family val="3"/>
      <charset val="128"/>
    </font>
    <font>
      <sz val="6"/>
      <name val="ＭＳ Ｐゴシック"/>
      <family val="3"/>
      <charset val="128"/>
    </font>
    <font>
      <b/>
      <sz val="9"/>
      <color indexed="81"/>
      <name val="MS P ゴシック"/>
      <family val="3"/>
      <charset val="128"/>
    </font>
    <font>
      <sz val="9"/>
      <color indexed="81"/>
      <name val="MS P ゴシック"/>
      <family val="3"/>
      <charset val="128"/>
    </font>
    <font>
      <vertAlign val="superscript"/>
      <sz val="12"/>
      <color rgb="FFFF0000"/>
      <name val="ＭＳ ゴシック"/>
      <family val="3"/>
      <charset val="128"/>
    </font>
    <font>
      <b/>
      <sz val="10"/>
      <color indexed="81"/>
      <name val="ＭＳ Ｐゴシック"/>
      <family val="3"/>
      <charset val="128"/>
    </font>
    <font>
      <b/>
      <sz val="14"/>
      <color rgb="FFFF0000"/>
      <name val="ＭＳ ゴシック"/>
      <family val="3"/>
      <charset val="128"/>
    </font>
    <font>
      <b/>
      <vertAlign val="superscript"/>
      <sz val="12"/>
      <name val="ＭＳ ゴシック"/>
      <family val="3"/>
      <charset val="128"/>
    </font>
    <font>
      <sz val="8"/>
      <name val="ＭＳ ゴシック"/>
      <family val="3"/>
      <charset val="128"/>
    </font>
    <font>
      <vertAlign val="superscript"/>
      <sz val="10.5"/>
      <name val="ＭＳ ゴシック"/>
      <family val="3"/>
      <charset val="128"/>
    </font>
    <font>
      <u/>
      <sz val="10"/>
      <name val="ＭＳ ゴシック"/>
      <family val="3"/>
      <charset val="128"/>
    </font>
    <font>
      <b/>
      <sz val="10.5"/>
      <name val="ＭＳ ゴシック"/>
      <family val="3"/>
      <charset val="128"/>
    </font>
    <font>
      <sz val="12"/>
      <color theme="1"/>
      <name val="ＭＳ Ｐゴシック"/>
      <family val="3"/>
      <charset val="128"/>
      <scheme val="minor"/>
    </font>
    <font>
      <sz val="11"/>
      <color theme="1"/>
      <name val="ＭＳ Ｐゴシック"/>
      <family val="2"/>
      <scheme val="minor"/>
    </font>
    <font>
      <sz val="12"/>
      <name val="平成明朝"/>
      <family val="3"/>
      <charset val="128"/>
    </font>
    <font>
      <b/>
      <sz val="12"/>
      <color indexed="8"/>
      <name val="ＭＳ Ｐゴシック"/>
      <family val="3"/>
      <charset val="128"/>
    </font>
    <font>
      <sz val="12"/>
      <color theme="1"/>
      <name val="ＭＳ Ｐゴシック"/>
      <family val="3"/>
      <charset val="128"/>
    </font>
    <font>
      <sz val="12"/>
      <color indexed="8"/>
      <name val="ＭＳ Ｐゴシック"/>
      <family val="3"/>
      <charset val="128"/>
    </font>
    <font>
      <vertAlign val="superscript"/>
      <sz val="12"/>
      <color indexed="8"/>
      <name val="ＭＳ Ｐゴシック"/>
      <family val="3"/>
      <charset val="128"/>
    </font>
    <font>
      <sz val="12"/>
      <name val="ＭＳ Ｐゴシック"/>
      <family val="3"/>
      <charset val="128"/>
    </font>
    <font>
      <sz val="6"/>
      <name val="Osaka"/>
      <charset val="128"/>
    </font>
    <font>
      <sz val="6"/>
      <name val="ＭＳ ゴシック"/>
      <family val="2"/>
      <charset val="128"/>
    </font>
    <font>
      <sz val="12"/>
      <color indexed="8"/>
      <name val="ＭＳ ゴシック"/>
      <family val="3"/>
      <charset val="128"/>
    </font>
    <font>
      <b/>
      <vertAlign val="superscript"/>
      <sz val="12"/>
      <color rgb="FF000000"/>
      <name val="ＭＳ Ｐゴシック"/>
      <family val="3"/>
      <charset val="128"/>
    </font>
    <font>
      <b/>
      <sz val="14"/>
      <color indexed="8"/>
      <name val="ＭＳ Ｐゴシック"/>
      <family val="3"/>
      <charset val="128"/>
    </font>
    <font>
      <sz val="14"/>
      <color theme="1"/>
      <name val="Arial"/>
      <family val="2"/>
    </font>
    <font>
      <sz val="10"/>
      <color rgb="FF0000FF"/>
      <name val="ＭＳ ゴシック"/>
      <family val="3"/>
      <charset val="128"/>
    </font>
    <font>
      <sz val="10"/>
      <color rgb="FF000000"/>
      <name val="Times New Roman"/>
      <family val="1"/>
    </font>
    <font>
      <sz val="14"/>
      <color rgb="FFFF0000"/>
      <name val="ＭＳ ゴシック"/>
      <family val="3"/>
      <charset val="128"/>
    </font>
    <font>
      <u/>
      <sz val="14"/>
      <color rgb="FFFF0000"/>
      <name val="ＭＳ ゴシック"/>
      <family val="3"/>
      <charset val="128"/>
    </font>
    <font>
      <b/>
      <sz val="10"/>
      <name val="ＭＳ ゴシック"/>
      <family val="3"/>
      <charset val="128"/>
    </font>
    <font>
      <vertAlign val="superscript"/>
      <sz val="10.5"/>
      <color rgb="FFFF0000"/>
      <name val="ＭＳ ゴシック"/>
      <family val="3"/>
      <charset val="128"/>
    </font>
    <font>
      <b/>
      <vertAlign val="superscript"/>
      <sz val="12"/>
      <color rgb="FFFF0000"/>
      <name val="ＭＳ Ｐゴシック"/>
      <family val="3"/>
      <charset val="128"/>
    </font>
    <font>
      <sz val="11"/>
      <color rgb="FFFF0000"/>
      <name val="ＭＳ ゴシック"/>
      <family val="3"/>
      <charset val="128"/>
    </font>
    <font>
      <sz val="11"/>
      <color rgb="FF000000"/>
      <name val="ＭＳ ゴシック"/>
      <family val="3"/>
      <charset val="128"/>
    </font>
    <font>
      <sz val="12"/>
      <color rgb="FF000000"/>
      <name val="ＭＳ ゴシック"/>
      <family val="3"/>
      <charset val="128"/>
    </font>
    <font>
      <b/>
      <sz val="10.5"/>
      <color rgb="FFFF0000"/>
      <name val="ＭＳ ゴシック"/>
      <family val="3"/>
      <charset val="128"/>
    </font>
    <font>
      <b/>
      <sz val="12"/>
      <color rgb="FFFF0000"/>
      <name val="Arial"/>
      <family val="2"/>
    </font>
    <font>
      <sz val="10.5"/>
      <color rgb="FF000000"/>
      <name val="ＭＳ ゴシック"/>
      <family val="3"/>
      <charset val="128"/>
    </font>
    <font>
      <b/>
      <sz val="24"/>
      <name val="ＭＳ ゴシック"/>
      <family val="3"/>
      <charset val="128"/>
    </font>
    <font>
      <sz val="11"/>
      <name val="BIZ UDゴシック"/>
      <family val="3"/>
      <charset val="128"/>
    </font>
    <font>
      <b/>
      <sz val="11"/>
      <name val="BIZ UDゴシック"/>
      <family val="3"/>
      <charset val="128"/>
    </font>
    <font>
      <sz val="12"/>
      <name val="BIZ UDゴシック"/>
      <family val="3"/>
      <charset val="128"/>
    </font>
    <font>
      <b/>
      <sz val="12"/>
      <color rgb="FFFF0000"/>
      <name val="ＭＳ ゴシック"/>
      <family val="3"/>
      <charset val="128"/>
    </font>
    <font>
      <sz val="12"/>
      <color rgb="FF0070C0"/>
      <name val="ＭＳ ゴシック"/>
      <family val="3"/>
      <charset val="128"/>
    </font>
    <font>
      <b/>
      <sz val="16"/>
      <color rgb="FFFF0000"/>
      <name val="ＭＳ ゴシック"/>
      <family val="3"/>
      <charset val="128"/>
    </font>
    <font>
      <sz val="12"/>
      <color rgb="FF000000"/>
      <name val="ＭＳ ゴシック"/>
      <family val="3"/>
      <charset val="128"/>
    </font>
    <font>
      <b/>
      <sz val="12"/>
      <color rgb="FF000000"/>
      <name val="ＭＳ ゴシック"/>
      <family val="3"/>
      <charset val="128"/>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0.749992370372631"/>
        <bgColor indexed="64"/>
      </patternFill>
    </fill>
    <fill>
      <patternFill patternType="solid">
        <fgColor rgb="FF92D050"/>
        <bgColor indexed="64"/>
      </patternFill>
    </fill>
    <fill>
      <patternFill patternType="solid">
        <fgColor rgb="FF92D050"/>
        <bgColor rgb="FF000000"/>
      </patternFill>
    </fill>
    <fill>
      <patternFill patternType="solid">
        <fgColor theme="0" tint="-0.14999847407452621"/>
        <bgColor indexed="64"/>
      </patternFill>
    </fill>
  </fills>
  <borders count="203">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style="double">
        <color auto="1"/>
      </bottom>
      <diagonal/>
    </border>
    <border>
      <left style="medium">
        <color auto="1"/>
      </left>
      <right style="medium">
        <color auto="1"/>
      </right>
      <top style="medium">
        <color auto="1"/>
      </top>
      <bottom style="double">
        <color auto="1"/>
      </bottom>
      <diagonal/>
    </border>
    <border>
      <left style="medium">
        <color auto="1"/>
      </left>
      <right/>
      <top style="double">
        <color auto="1"/>
      </top>
      <bottom/>
      <diagonal/>
    </border>
    <border>
      <left style="medium">
        <color auto="1"/>
      </left>
      <right style="medium">
        <color auto="1"/>
      </right>
      <top style="double">
        <color auto="1"/>
      </top>
      <bottom style="thin">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top/>
      <bottom/>
      <diagonal/>
    </border>
    <border>
      <left style="medium">
        <color auto="1"/>
      </left>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bottom/>
      <diagonal/>
    </border>
    <border>
      <left style="medium">
        <color auto="1"/>
      </left>
      <right style="medium">
        <color auto="1"/>
      </right>
      <top style="thin">
        <color auto="1"/>
      </top>
      <bottom style="medium">
        <color auto="1"/>
      </bottom>
      <diagonal/>
    </border>
    <border>
      <left/>
      <right/>
      <top style="medium">
        <color auto="1"/>
      </top>
      <bottom style="double">
        <color auto="1"/>
      </bottom>
      <diagonal/>
    </border>
    <border>
      <left style="medium">
        <color auto="1"/>
      </left>
      <right style="thin">
        <color auto="1"/>
      </right>
      <top style="double">
        <color auto="1"/>
      </top>
      <bottom/>
      <diagonal/>
    </border>
    <border>
      <left style="thin">
        <color auto="1"/>
      </left>
      <right/>
      <top style="double">
        <color auto="1"/>
      </top>
      <bottom style="thin">
        <color auto="1"/>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double">
        <color auto="1"/>
      </bottom>
      <diagonal/>
    </border>
    <border>
      <left style="medium">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auto="1"/>
      </left>
      <right style="medium">
        <color auto="1"/>
      </right>
      <top style="thin">
        <color auto="1"/>
      </top>
      <bottom/>
      <diagonal/>
    </border>
    <border>
      <left style="medium">
        <color auto="1"/>
      </left>
      <right/>
      <top/>
      <bottom style="medium">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style="thin">
        <color auto="1"/>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style="thin">
        <color auto="1"/>
      </left>
      <right style="thin">
        <color auto="1"/>
      </right>
      <top/>
      <bottom style="double">
        <color auto="1"/>
      </bottom>
      <diagonal/>
    </border>
    <border>
      <left style="thin">
        <color auto="1"/>
      </left>
      <right style="double">
        <color auto="1"/>
      </right>
      <top style="thin">
        <color auto="1"/>
      </top>
      <bottom style="double">
        <color auto="1"/>
      </bottom>
      <diagonal/>
    </border>
    <border>
      <left/>
      <right style="medium">
        <color auto="1"/>
      </right>
      <top/>
      <bottom style="double">
        <color auto="1"/>
      </bottom>
      <diagonal/>
    </border>
    <border>
      <left style="medium">
        <color auto="1"/>
      </left>
      <right style="thin">
        <color auto="1"/>
      </right>
      <top style="double">
        <color auto="1"/>
      </top>
      <bottom style="thin">
        <color auto="1"/>
      </bottom>
      <diagonal/>
    </border>
    <border>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right style="medium">
        <color auto="1"/>
      </right>
      <top style="double">
        <color auto="1"/>
      </top>
      <bottom style="thin">
        <color auto="1"/>
      </bottom>
      <diagonal/>
    </border>
    <border>
      <left style="medium">
        <color auto="1"/>
      </left>
      <right style="medium">
        <color auto="1"/>
      </right>
      <top style="double">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thin">
        <color auto="1"/>
      </top>
      <bottom/>
      <diagonal/>
    </border>
    <border diagonalUp="1">
      <left style="medium">
        <color auto="1"/>
      </left>
      <right style="thin">
        <color auto="1"/>
      </right>
      <top style="thin">
        <color auto="1"/>
      </top>
      <bottom style="medium">
        <color auto="1"/>
      </bottom>
      <diagonal style="thin">
        <color auto="1"/>
      </diagonal>
    </border>
    <border>
      <left/>
      <right style="thin">
        <color auto="1"/>
      </right>
      <top/>
      <bottom style="medium">
        <color auto="1"/>
      </bottom>
      <diagonal/>
    </border>
    <border diagonalUp="1">
      <left/>
      <right style="medium">
        <color auto="1"/>
      </right>
      <top style="thin">
        <color auto="1"/>
      </top>
      <bottom style="medium">
        <color auto="1"/>
      </bottom>
      <diagonal style="thin">
        <color auto="1"/>
      </diagonal>
    </border>
    <border>
      <left/>
      <right/>
      <top style="thin">
        <color auto="1"/>
      </top>
      <bottom style="medium">
        <color auto="1"/>
      </bottom>
      <diagonal/>
    </border>
    <border>
      <left/>
      <right style="double">
        <color auto="1"/>
      </right>
      <top style="thin">
        <color auto="1"/>
      </top>
      <bottom style="medium">
        <color auto="1"/>
      </bottom>
      <diagonal/>
    </border>
    <border>
      <left style="double">
        <color auto="1"/>
      </left>
      <right style="medium">
        <color auto="1"/>
      </right>
      <top style="thin">
        <color auto="1"/>
      </top>
      <bottom style="medium">
        <color auto="1"/>
      </bottom>
      <diagonal/>
    </border>
    <border>
      <left style="double">
        <color auto="1"/>
      </left>
      <right style="medium">
        <color auto="1"/>
      </right>
      <top style="thin">
        <color auto="1"/>
      </top>
      <bottom style="thin">
        <color auto="1"/>
      </bottom>
      <diagonal/>
    </border>
    <border>
      <left/>
      <right style="medium">
        <color auto="1"/>
      </right>
      <top/>
      <bottom style="medium">
        <color auto="1"/>
      </bottom>
      <diagonal/>
    </border>
    <border>
      <left style="double">
        <color auto="1"/>
      </left>
      <right style="medium">
        <color auto="1"/>
      </right>
      <top/>
      <bottom style="thin">
        <color auto="1"/>
      </bottom>
      <diagonal/>
    </border>
    <border diagonalUp="1">
      <left style="thin">
        <color auto="1"/>
      </left>
      <right style="medium">
        <color auto="1"/>
      </right>
      <top style="thin">
        <color auto="1"/>
      </top>
      <bottom style="medium">
        <color auto="1"/>
      </bottom>
      <diagonal style="thin">
        <color auto="1"/>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right/>
      <top style="medium">
        <color auto="1"/>
      </top>
      <bottom/>
      <diagonal/>
    </border>
    <border>
      <left style="medium">
        <color auto="1"/>
      </left>
      <right style="medium">
        <color auto="1"/>
      </right>
      <top/>
      <bottom style="double">
        <color auto="1"/>
      </bottom>
      <diagonal/>
    </border>
    <border>
      <left style="medium">
        <color auto="1"/>
      </left>
      <right/>
      <top/>
      <bottom style="double">
        <color auto="1"/>
      </bottom>
      <diagonal/>
    </border>
    <border>
      <left/>
      <right/>
      <top/>
      <bottom style="double">
        <color auto="1"/>
      </bottom>
      <diagonal/>
    </border>
    <border>
      <left style="thin">
        <color auto="1"/>
      </left>
      <right style="thin">
        <color auto="1"/>
      </right>
      <top style="double">
        <color auto="1"/>
      </top>
      <bottom/>
      <diagonal/>
    </border>
    <border>
      <left style="thin">
        <color auto="1"/>
      </left>
      <right style="medium">
        <color auto="1"/>
      </right>
      <top style="double">
        <color auto="1"/>
      </top>
      <bottom style="thin">
        <color auto="1"/>
      </bottom>
      <diagonal/>
    </border>
    <border>
      <left/>
      <right/>
      <top style="double">
        <color auto="1"/>
      </top>
      <bottom/>
      <diagonal/>
    </border>
    <border>
      <left/>
      <right style="medium">
        <color auto="1"/>
      </right>
      <top style="double">
        <color auto="1"/>
      </top>
      <bottom/>
      <diagonal/>
    </border>
    <border>
      <left style="thin">
        <color auto="1"/>
      </left>
      <right style="thin">
        <color auto="1"/>
      </right>
      <top/>
      <bottom/>
      <diagonal/>
    </border>
    <border>
      <left style="thin">
        <color auto="1"/>
      </left>
      <right style="medium">
        <color auto="1"/>
      </right>
      <top/>
      <bottom style="thin">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double">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bottom style="thin">
        <color auto="1"/>
      </bottom>
      <diagonal/>
    </border>
    <border>
      <left style="medium">
        <color auto="1"/>
      </left>
      <right/>
      <top style="thin">
        <color auto="1"/>
      </top>
      <bottom style="double">
        <color auto="1"/>
      </bottom>
      <diagonal/>
    </border>
    <border>
      <left/>
      <right style="medium">
        <color auto="1"/>
      </right>
      <top style="thin">
        <color auto="1"/>
      </top>
      <bottom style="double">
        <color auto="1"/>
      </bottom>
      <diagonal/>
    </border>
    <border>
      <left/>
      <right/>
      <top style="double">
        <color auto="1"/>
      </top>
      <bottom style="thin">
        <color auto="1"/>
      </bottom>
      <diagonal/>
    </border>
    <border diagonalUp="1">
      <left style="medium">
        <color auto="1"/>
      </left>
      <right style="medium">
        <color auto="1"/>
      </right>
      <top style="double">
        <color auto="1"/>
      </top>
      <bottom style="thin">
        <color auto="1"/>
      </bottom>
      <diagonal style="thin">
        <color auto="1"/>
      </diagonal>
    </border>
    <border>
      <left style="medium">
        <color auto="1"/>
      </left>
      <right style="thin">
        <color auto="1"/>
      </right>
      <top style="thin">
        <color auto="1"/>
      </top>
      <bottom/>
      <diagonal/>
    </border>
    <border>
      <left style="thin">
        <color auto="1"/>
      </left>
      <right style="thin">
        <color auto="1"/>
      </right>
      <top style="thin">
        <color auto="1"/>
      </top>
      <bottom/>
      <diagonal/>
    </border>
    <border diagonalUp="1">
      <left style="thin">
        <color auto="1"/>
      </left>
      <right style="medium">
        <color auto="1"/>
      </right>
      <top style="thin">
        <color auto="1"/>
      </top>
      <bottom/>
      <diagonal style="thin">
        <color auto="1"/>
      </diagonal>
    </border>
    <border diagonalUp="1">
      <left style="medium">
        <color auto="1"/>
      </left>
      <right style="medium">
        <color auto="1"/>
      </right>
      <top style="thin">
        <color auto="1"/>
      </top>
      <bottom style="medium">
        <color auto="1"/>
      </bottom>
      <diagonal style="thin">
        <color auto="1"/>
      </diagonal>
    </border>
    <border diagonalUp="1">
      <left style="medium">
        <color auto="1"/>
      </left>
      <right style="medium">
        <color auto="1"/>
      </right>
      <top style="medium">
        <color auto="1"/>
      </top>
      <bottom style="medium">
        <color auto="1"/>
      </bottom>
      <diagonal style="thin">
        <color auto="1"/>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double">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double">
        <color auto="1"/>
      </bottom>
      <diagonal/>
    </border>
    <border diagonalUp="1">
      <left style="thin">
        <color auto="1"/>
      </left>
      <right style="thin">
        <color auto="1"/>
      </right>
      <top style="thin">
        <color auto="1"/>
      </top>
      <bottom style="medium">
        <color auto="1"/>
      </bottom>
      <diagonal style="thin">
        <color auto="1"/>
      </diagonal>
    </border>
    <border>
      <left/>
      <right style="thin">
        <color auto="1"/>
      </right>
      <top style="medium">
        <color auto="1"/>
      </top>
      <bottom style="double">
        <color auto="1"/>
      </bottom>
      <diagonal/>
    </border>
    <border diagonalUp="1">
      <left style="thin">
        <color auto="1"/>
      </left>
      <right style="thin">
        <color auto="1"/>
      </right>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diagonalUp="1">
      <left style="thin">
        <color auto="1"/>
      </left>
      <right style="thin">
        <color auto="1"/>
      </right>
      <top style="medium">
        <color auto="1"/>
      </top>
      <bottom style="medium">
        <color auto="1"/>
      </bottom>
      <diagonal style="thin">
        <color auto="1"/>
      </diagonal>
    </border>
    <border>
      <left style="thin">
        <color rgb="FF7F7F7F"/>
      </left>
      <right style="thin">
        <color rgb="FF7F7F7F"/>
      </right>
      <top style="thin">
        <color rgb="FF7F7F7F"/>
      </top>
      <bottom style="thin">
        <color rgb="FF7F7F7F"/>
      </bottom>
      <diagonal/>
    </border>
    <border diagonalUp="1">
      <left style="thin">
        <color auto="1"/>
      </left>
      <right style="thin">
        <color auto="1"/>
      </right>
      <top/>
      <bottom/>
      <diagonal style="thin">
        <color auto="1"/>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auto="1"/>
      </right>
      <top/>
      <bottom style="medium">
        <color rgb="FF000000"/>
      </bottom>
      <diagonal/>
    </border>
    <border>
      <left style="medium">
        <color rgb="FF000000"/>
      </left>
      <right style="medium">
        <color rgb="FF000000"/>
      </right>
      <top style="medium">
        <color rgb="FF000000"/>
      </top>
      <bottom style="medium">
        <color rgb="FF000000"/>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diagonalUp="1">
      <left style="thin">
        <color auto="1"/>
      </left>
      <right/>
      <top style="medium">
        <color auto="1"/>
      </top>
      <bottom style="medium">
        <color auto="1"/>
      </bottom>
      <diagonal style="thin">
        <color auto="1"/>
      </diagonal>
    </border>
    <border>
      <left style="thin">
        <color indexed="64"/>
      </left>
      <right style="thin">
        <color indexed="64"/>
      </right>
      <top/>
      <bottom style="thin">
        <color rgb="FF000000"/>
      </bottom>
      <diagonal/>
    </border>
    <border diagonalUp="1">
      <left style="thin">
        <color auto="1"/>
      </left>
      <right/>
      <top/>
      <bottom style="thin">
        <color auto="1"/>
      </bottom>
      <diagonal style="thin">
        <color auto="1"/>
      </diagonal>
    </border>
    <border diagonalUp="1">
      <left style="thin">
        <color auto="1"/>
      </left>
      <right/>
      <top style="thin">
        <color auto="1"/>
      </top>
      <bottom style="thin">
        <color auto="1"/>
      </bottom>
      <diagonal style="thin">
        <color auto="1"/>
      </diagonal>
    </border>
    <border diagonalUp="1">
      <left style="thin">
        <color auto="1"/>
      </left>
      <right/>
      <top style="thin">
        <color auto="1"/>
      </top>
      <bottom/>
      <diagonal style="thin">
        <color auto="1"/>
      </diagonal>
    </border>
    <border>
      <left style="thin">
        <color auto="1"/>
      </left>
      <right/>
      <top style="medium">
        <color auto="1"/>
      </top>
      <bottom style="medium">
        <color auto="1"/>
      </bottom>
      <diagonal/>
    </border>
    <border>
      <left/>
      <right style="medium">
        <color auto="1"/>
      </right>
      <top style="medium">
        <color auto="1"/>
      </top>
      <bottom style="double">
        <color auto="1"/>
      </bottom>
      <diagonal/>
    </border>
    <border diagonalUp="1">
      <left/>
      <right style="medium">
        <color auto="1"/>
      </right>
      <top/>
      <bottom style="thin">
        <color auto="1"/>
      </bottom>
      <diagonal style="thin">
        <color auto="1"/>
      </diagonal>
    </border>
    <border diagonalUp="1">
      <left/>
      <right style="medium">
        <color auto="1"/>
      </right>
      <top style="thin">
        <color auto="1"/>
      </top>
      <bottom style="thin">
        <color auto="1"/>
      </bottom>
      <diagonal style="thin">
        <color auto="1"/>
      </diagonal>
    </border>
    <border diagonalUp="1">
      <left/>
      <right style="medium">
        <color auto="1"/>
      </right>
      <top style="thin">
        <color auto="1"/>
      </top>
      <bottom/>
      <diagonal style="thin">
        <color auto="1"/>
      </diagonal>
    </border>
    <border diagonalUp="1">
      <left/>
      <right style="medium">
        <color auto="1"/>
      </right>
      <top style="medium">
        <color auto="1"/>
      </top>
      <bottom style="medium">
        <color auto="1"/>
      </bottom>
      <diagonal style="thin">
        <color auto="1"/>
      </diagonal>
    </border>
    <border diagonalUp="1">
      <left/>
      <right style="thin">
        <color auto="1"/>
      </right>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right style="thin">
        <color auto="1"/>
      </right>
      <top style="thin">
        <color auto="1"/>
      </top>
      <bottom/>
      <diagonal style="thin">
        <color auto="1"/>
      </diagonal>
    </border>
    <border diagonalUp="1">
      <left/>
      <right style="thin">
        <color auto="1"/>
      </right>
      <top/>
      <bottom/>
      <diagonal style="thin">
        <color auto="1"/>
      </diagonal>
    </border>
    <border diagonalUp="1">
      <left/>
      <right style="thin">
        <color auto="1"/>
      </right>
      <top style="medium">
        <color auto="1"/>
      </top>
      <bottom style="medium">
        <color auto="1"/>
      </bottom>
      <diagonal style="thin">
        <color auto="1"/>
      </diagonal>
    </border>
    <border>
      <left style="thick">
        <color auto="1"/>
      </left>
      <right style="thick">
        <color auto="1"/>
      </right>
      <top style="thick">
        <color auto="1"/>
      </top>
      <bottom style="double">
        <color auto="1"/>
      </bottom>
      <diagonal/>
    </border>
    <border diagonalUp="1">
      <left style="thick">
        <color auto="1"/>
      </left>
      <right style="thick">
        <color auto="1"/>
      </right>
      <top/>
      <bottom style="thin">
        <color auto="1"/>
      </bottom>
      <diagonal style="thin">
        <color auto="1"/>
      </diagonal>
    </border>
    <border diagonalUp="1">
      <left style="thick">
        <color auto="1"/>
      </left>
      <right style="thick">
        <color auto="1"/>
      </right>
      <top style="thin">
        <color auto="1"/>
      </top>
      <bottom style="thin">
        <color auto="1"/>
      </bottom>
      <diagonal style="thin">
        <color auto="1"/>
      </diagonal>
    </border>
    <border diagonalUp="1">
      <left style="thick">
        <color auto="1"/>
      </left>
      <right style="thick">
        <color auto="1"/>
      </right>
      <top style="thin">
        <color auto="1"/>
      </top>
      <bottom/>
      <diagonal style="thin">
        <color auto="1"/>
      </diagonal>
    </border>
    <border diagonalUp="1">
      <left style="thick">
        <color auto="1"/>
      </left>
      <right style="thick">
        <color auto="1"/>
      </right>
      <top/>
      <bottom/>
      <diagonal style="thin">
        <color auto="1"/>
      </diagonal>
    </border>
    <border diagonalUp="1">
      <left style="thick">
        <color auto="1"/>
      </left>
      <right style="thick">
        <color auto="1"/>
      </right>
      <top style="medium">
        <color auto="1"/>
      </top>
      <bottom style="medium">
        <color auto="1"/>
      </bottom>
      <diagonal style="thin">
        <color auto="1"/>
      </diagonal>
    </border>
    <border>
      <left style="thick">
        <color auto="1"/>
      </left>
      <right style="thick">
        <color auto="1"/>
      </right>
      <top/>
      <bottom style="thick">
        <color auto="1"/>
      </bottom>
      <diagonal/>
    </border>
    <border>
      <left style="thick">
        <color auto="1"/>
      </left>
      <right style="thick">
        <color auto="1"/>
      </right>
      <top style="double">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medium">
        <color auto="1"/>
      </top>
      <bottom/>
      <diagonal/>
    </border>
    <border>
      <left style="thick">
        <color auto="1"/>
      </left>
      <right style="thick">
        <color auto="1"/>
      </right>
      <top style="thick">
        <color auto="1"/>
      </top>
      <bottom style="thick">
        <color auto="1"/>
      </bottom>
      <diagonal/>
    </border>
    <border>
      <left style="thick">
        <color auto="1"/>
      </left>
      <right style="thick">
        <color auto="1"/>
      </right>
      <top/>
      <bottom/>
      <diagonal/>
    </border>
    <border>
      <left style="thick">
        <color auto="1"/>
      </left>
      <right style="thick">
        <color auto="1"/>
      </right>
      <top style="medium">
        <color auto="1"/>
      </top>
      <bottom style="thin">
        <color auto="1"/>
      </bottom>
      <diagonal/>
    </border>
    <border diagonalUp="1">
      <left style="thick">
        <color auto="1"/>
      </left>
      <right style="thick">
        <color auto="1"/>
      </right>
      <top style="thin">
        <color auto="1"/>
      </top>
      <bottom style="medium">
        <color auto="1"/>
      </bottom>
      <diagonal style="thin">
        <color auto="1"/>
      </diagonal>
    </border>
    <border diagonalUp="1">
      <left style="thick">
        <color indexed="64"/>
      </left>
      <right style="thick">
        <color indexed="64"/>
      </right>
      <top style="thick">
        <color indexed="64"/>
      </top>
      <bottom/>
      <diagonal style="thin">
        <color indexed="64"/>
      </diagonal>
    </border>
    <border diagonalUp="1">
      <left style="thick">
        <color indexed="64"/>
      </left>
      <right style="thick">
        <color indexed="64"/>
      </right>
      <top/>
      <bottom style="medium">
        <color indexed="64"/>
      </bottom>
      <diagonal style="thin">
        <color indexed="64"/>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diagonalUp="1">
      <left style="thick">
        <color auto="1"/>
      </left>
      <right style="thin">
        <color auto="1"/>
      </right>
      <top style="thin">
        <color auto="1"/>
      </top>
      <bottom style="medium">
        <color auto="1"/>
      </bottom>
      <diagonal style="thin">
        <color auto="1"/>
      </diagonal>
    </border>
    <border>
      <left/>
      <right/>
      <top style="thin">
        <color indexed="64"/>
      </top>
      <bottom style="double">
        <color indexed="64"/>
      </bottom>
      <diagonal/>
    </border>
    <border>
      <left style="medium">
        <color indexed="64"/>
      </left>
      <right style="thin">
        <color rgb="FF000000"/>
      </right>
      <top style="medium">
        <color indexed="64"/>
      </top>
      <bottom style="double">
        <color indexed="64"/>
      </bottom>
      <diagonal/>
    </border>
    <border>
      <left style="thin">
        <color rgb="FF000000"/>
      </left>
      <right style="thin">
        <color rgb="FF000000"/>
      </right>
      <top style="medium">
        <color indexed="64"/>
      </top>
      <bottom style="double">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s>
  <cellStyleXfs count="111">
    <xf numFmtId="0" fontId="0" fillId="0" borderId="0">
      <alignment vertical="center"/>
    </xf>
    <xf numFmtId="38" fontId="38" fillId="0" borderId="136" applyFill="0">
      <alignment horizontal="center"/>
    </xf>
    <xf numFmtId="38" fontId="54" fillId="0" borderId="0" applyFont="0" applyFill="0" applyBorder="0" applyAlignment="0" applyProtection="0">
      <alignment vertical="center"/>
    </xf>
    <xf numFmtId="0" fontId="37" fillId="0" borderId="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4" fillId="0" borderId="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0" applyNumberFormat="0" applyFill="0" applyBorder="0" applyAlignment="0" applyProtection="0"/>
    <xf numFmtId="0" fontId="36" fillId="0" borderId="0" applyNumberFormat="0" applyFill="0" applyBorder="0" applyAlignment="0" applyProtection="0">
      <alignment vertical="center"/>
    </xf>
    <xf numFmtId="0" fontId="39" fillId="0" borderId="0" applyNumberFormat="0" applyFill="0" applyBorder="0" applyAlignment="0" applyProtection="0"/>
    <xf numFmtId="0" fontId="36" fillId="0" borderId="0" applyNumberFormat="0" applyFill="0" applyBorder="0" applyAlignment="0" applyProtection="0">
      <alignment vertical="center"/>
    </xf>
    <xf numFmtId="9" fontId="30" fillId="0" borderId="0" applyFont="0" applyFill="0" applyBorder="0" applyAlignment="0" applyProtection="0"/>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4" fillId="0" borderId="0" applyNumberFormat="0" applyFill="0" applyBorder="0" applyAlignment="0" applyProtection="0"/>
    <xf numFmtId="0" fontId="44" fillId="0" borderId="0" applyNumberFormat="0" applyFill="0" applyBorder="0" applyAlignment="0" applyProtection="0"/>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38" fontId="30" fillId="0" borderId="0" applyFont="0" applyFill="0" applyBorder="0" applyAlignment="0" applyProtection="0">
      <alignment vertical="center"/>
    </xf>
    <xf numFmtId="38" fontId="30" fillId="0" borderId="0" applyFont="0" applyFill="0" applyBorder="0" applyAlignment="0" applyProtection="0"/>
    <xf numFmtId="38" fontId="4" fillId="0" borderId="0" applyFont="0" applyFill="0" applyBorder="0" applyAlignment="0" applyProtection="0">
      <alignment vertical="center"/>
    </xf>
    <xf numFmtId="0" fontId="30" fillId="0" borderId="0"/>
    <xf numFmtId="0" fontId="4" fillId="0" borderId="0">
      <alignment vertical="center"/>
    </xf>
    <xf numFmtId="0" fontId="54" fillId="0" borderId="0">
      <alignment vertical="center"/>
    </xf>
    <xf numFmtId="0" fontId="41" fillId="0" borderId="0">
      <alignment vertical="center"/>
    </xf>
    <xf numFmtId="0" fontId="41" fillId="0" borderId="0">
      <alignment vertical="center"/>
    </xf>
    <xf numFmtId="0" fontId="43" fillId="0" borderId="0"/>
    <xf numFmtId="0" fontId="4" fillId="0" borderId="0">
      <alignment vertical="center"/>
    </xf>
    <xf numFmtId="0" fontId="54" fillId="0" borderId="0">
      <alignment vertical="center"/>
    </xf>
    <xf numFmtId="0" fontId="54" fillId="0" borderId="0">
      <alignment vertical="center"/>
    </xf>
    <xf numFmtId="0" fontId="30" fillId="0" borderId="0"/>
    <xf numFmtId="0" fontId="42" fillId="0" borderId="0"/>
    <xf numFmtId="0" fontId="30" fillId="0" borderId="0"/>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19" fillId="0" borderId="0">
      <alignment vertical="center"/>
    </xf>
    <xf numFmtId="0" fontId="57" fillId="0" borderId="0"/>
    <xf numFmtId="0" fontId="57" fillId="0" borderId="0"/>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38" fontId="19" fillId="0" borderId="0" applyFont="0" applyFill="0" applyBorder="0" applyAlignment="0" applyProtection="0">
      <alignment vertical="center"/>
    </xf>
    <xf numFmtId="190" fontId="70" fillId="0" borderId="0" applyFont="0" applyFill="0" applyBorder="0" applyAlignment="0" applyProtection="0">
      <alignment vertical="center"/>
    </xf>
    <xf numFmtId="0" fontId="19" fillId="0" borderId="0">
      <alignment vertical="center"/>
    </xf>
    <xf numFmtId="0" fontId="72" fillId="0" borderId="0"/>
    <xf numFmtId="0" fontId="71" fillId="0" borderId="0"/>
    <xf numFmtId="0" fontId="85" fillId="0" borderId="0"/>
  </cellStyleXfs>
  <cellXfs count="1298">
    <xf numFmtId="0" fontId="0" fillId="0" borderId="0" xfId="0">
      <alignment vertical="center"/>
    </xf>
    <xf numFmtId="0" fontId="0" fillId="0" borderId="0" xfId="0" applyAlignment="1">
      <alignment horizontal="right" vertical="center"/>
    </xf>
    <xf numFmtId="0" fontId="54" fillId="0" borderId="0" xfId="9">
      <alignment vertical="center"/>
    </xf>
    <xf numFmtId="0" fontId="4" fillId="0" borderId="0" xfId="9" applyFont="1">
      <alignment vertical="center"/>
    </xf>
    <xf numFmtId="0" fontId="4" fillId="0" borderId="0" xfId="62" applyFont="1" applyAlignment="1">
      <alignment horizontal="left" vertical="center"/>
    </xf>
    <xf numFmtId="0" fontId="0" fillId="0" borderId="0" xfId="9" applyFont="1">
      <alignment vertical="center"/>
    </xf>
    <xf numFmtId="0" fontId="11" fillId="0" borderId="0" xfId="9" applyFont="1" applyAlignment="1">
      <alignment horizontal="right" vertical="center"/>
    </xf>
    <xf numFmtId="0" fontId="13" fillId="0" borderId="0" xfId="62" applyFont="1"/>
    <xf numFmtId="0" fontId="14" fillId="0" borderId="0" xfId="62" applyFont="1" applyAlignment="1">
      <alignment horizontal="right" vertical="center"/>
    </xf>
    <xf numFmtId="0" fontId="10" fillId="0" borderId="53" xfId="62" applyFont="1" applyBorder="1" applyAlignment="1">
      <alignment horizontal="center" vertical="center"/>
    </xf>
    <xf numFmtId="0" fontId="13" fillId="0" borderId="55" xfId="62" applyFont="1" applyBorder="1" applyAlignment="1">
      <alignment horizontal="left" vertical="center"/>
    </xf>
    <xf numFmtId="0" fontId="13" fillId="0" borderId="56" xfId="62" applyFont="1" applyBorder="1" applyAlignment="1">
      <alignment horizontal="left" vertical="center"/>
    </xf>
    <xf numFmtId="0" fontId="13" fillId="0" borderId="55" xfId="62" applyFont="1" applyBorder="1" applyAlignment="1">
      <alignment horizontal="right" vertical="center"/>
    </xf>
    <xf numFmtId="0" fontId="13" fillId="0" borderId="57" xfId="62" applyFont="1" applyBorder="1" applyAlignment="1">
      <alignment horizontal="right" vertical="center"/>
    </xf>
    <xf numFmtId="0" fontId="13" fillId="0" borderId="58" xfId="62" applyFont="1" applyBorder="1" applyAlignment="1">
      <alignment horizontal="right" vertical="center"/>
    </xf>
    <xf numFmtId="182" fontId="4" fillId="0" borderId="59" xfId="62" applyNumberFormat="1" applyFont="1" applyBorder="1" applyAlignment="1">
      <alignment horizontal="right" vertical="center"/>
    </xf>
    <xf numFmtId="0" fontId="13" fillId="0" borderId="60" xfId="62" applyFont="1" applyBorder="1" applyAlignment="1">
      <alignment vertical="center"/>
    </xf>
    <xf numFmtId="0" fontId="13" fillId="0" borderId="61" xfId="62" applyFont="1" applyBorder="1" applyAlignment="1">
      <alignment horizontal="left" vertical="center"/>
    </xf>
    <xf numFmtId="0" fontId="13" fillId="0" borderId="7" xfId="62" applyFont="1" applyBorder="1" applyAlignment="1">
      <alignment horizontal="left" vertical="center"/>
    </xf>
    <xf numFmtId="0" fontId="13" fillId="0" borderId="8" xfId="62" applyFont="1" applyBorder="1" applyAlignment="1">
      <alignment horizontal="center" vertical="center"/>
    </xf>
    <xf numFmtId="0" fontId="13" fillId="0" borderId="61" xfId="62" applyFont="1" applyBorder="1" applyAlignment="1">
      <alignment horizontal="right" vertical="center"/>
    </xf>
    <xf numFmtId="0" fontId="13" fillId="0" borderId="62" xfId="62" applyFont="1" applyBorder="1" applyAlignment="1">
      <alignment horizontal="right" vertical="center"/>
    </xf>
    <xf numFmtId="0" fontId="13" fillId="0" borderId="63" xfId="62" applyFont="1" applyBorder="1" applyAlignment="1">
      <alignment horizontal="right" vertical="center"/>
    </xf>
    <xf numFmtId="182" fontId="4" fillId="0" borderId="64" xfId="62" applyNumberFormat="1" applyFont="1" applyBorder="1" applyAlignment="1">
      <alignment horizontal="right" vertical="center"/>
    </xf>
    <xf numFmtId="0" fontId="13" fillId="0" borderId="37" xfId="62" applyFont="1" applyBorder="1" applyAlignment="1">
      <alignment vertical="center"/>
    </xf>
    <xf numFmtId="0" fontId="13" fillId="0" borderId="65" xfId="62" applyFont="1" applyBorder="1" applyAlignment="1">
      <alignment horizontal="left" vertical="center"/>
    </xf>
    <xf numFmtId="0" fontId="13" fillId="0" borderId="65" xfId="62" applyFont="1" applyBorder="1" applyAlignment="1">
      <alignment horizontal="right" vertical="center"/>
    </xf>
    <xf numFmtId="0" fontId="13" fillId="0" borderId="66" xfId="62" applyFont="1" applyBorder="1" applyAlignment="1">
      <alignment horizontal="right" vertical="center"/>
    </xf>
    <xf numFmtId="0" fontId="13" fillId="0" borderId="67" xfId="62" applyFont="1" applyBorder="1" applyAlignment="1">
      <alignment horizontal="right" vertical="center"/>
    </xf>
    <xf numFmtId="182" fontId="4" fillId="0" borderId="68" xfId="62" applyNumberFormat="1" applyFont="1" applyBorder="1" applyAlignment="1">
      <alignment horizontal="right" vertical="center"/>
    </xf>
    <xf numFmtId="0" fontId="9" fillId="0" borderId="69" xfId="62" applyFont="1" applyBorder="1" applyAlignment="1">
      <alignment vertical="center"/>
    </xf>
    <xf numFmtId="0" fontId="13" fillId="0" borderId="70" xfId="62" applyFont="1" applyBorder="1" applyAlignment="1">
      <alignment horizontal="left" vertical="center"/>
    </xf>
    <xf numFmtId="0" fontId="9" fillId="0" borderId="71" xfId="62" applyFont="1" applyBorder="1" applyAlignment="1">
      <alignment vertical="center"/>
    </xf>
    <xf numFmtId="182" fontId="4" fillId="0" borderId="74" xfId="62" applyNumberFormat="1" applyFont="1" applyBorder="1" applyAlignment="1">
      <alignment horizontal="right" vertical="center"/>
    </xf>
    <xf numFmtId="0" fontId="13" fillId="0" borderId="25" xfId="62" applyFont="1" applyBorder="1" applyAlignment="1">
      <alignment vertical="center"/>
    </xf>
    <xf numFmtId="0" fontId="13" fillId="0" borderId="8" xfId="62" applyFont="1" applyBorder="1" applyAlignment="1">
      <alignment vertical="center"/>
    </xf>
    <xf numFmtId="0" fontId="13" fillId="0" borderId="61" xfId="62" applyFont="1" applyBorder="1" applyAlignment="1">
      <alignment vertical="center"/>
    </xf>
    <xf numFmtId="0" fontId="13" fillId="0" borderId="62" xfId="62" applyFont="1" applyBorder="1" applyAlignment="1">
      <alignment vertical="center"/>
    </xf>
    <xf numFmtId="0" fontId="13" fillId="0" borderId="63" xfId="62" applyFont="1" applyBorder="1" applyAlignment="1">
      <alignment vertical="center"/>
    </xf>
    <xf numFmtId="0" fontId="13" fillId="0" borderId="24" xfId="62" applyFont="1" applyBorder="1" applyAlignment="1">
      <alignment vertical="center"/>
    </xf>
    <xf numFmtId="0" fontId="13" fillId="0" borderId="31" xfId="62" applyFont="1" applyBorder="1" applyAlignment="1">
      <alignment vertical="center"/>
    </xf>
    <xf numFmtId="0" fontId="13" fillId="0" borderId="65" xfId="62" applyFont="1" applyBorder="1" applyAlignment="1">
      <alignment vertical="center"/>
    </xf>
    <xf numFmtId="0" fontId="13" fillId="0" borderId="66" xfId="62" applyFont="1" applyBorder="1" applyAlignment="1">
      <alignment vertical="center"/>
    </xf>
    <xf numFmtId="0" fontId="13" fillId="0" borderId="67" xfId="62" applyFont="1" applyBorder="1" applyAlignment="1">
      <alignment vertical="center"/>
    </xf>
    <xf numFmtId="182" fontId="4" fillId="0" borderId="75" xfId="62" applyNumberFormat="1" applyFont="1" applyBorder="1" applyAlignment="1">
      <alignment horizontal="right" vertical="center"/>
    </xf>
    <xf numFmtId="182" fontId="4" fillId="0" borderId="76" xfId="62" applyNumberFormat="1" applyFont="1" applyBorder="1" applyAlignment="1">
      <alignment horizontal="right" vertical="center"/>
    </xf>
    <xf numFmtId="182" fontId="4" fillId="0" borderId="77" xfId="62" applyNumberFormat="1" applyFont="1" applyBorder="1" applyAlignment="1">
      <alignment horizontal="right" vertical="center"/>
    </xf>
    <xf numFmtId="0" fontId="9" fillId="0" borderId="78" xfId="62" applyFont="1" applyBorder="1" applyAlignment="1">
      <alignment vertical="center"/>
    </xf>
    <xf numFmtId="0" fontId="13" fillId="0" borderId="15" xfId="62" applyFont="1" applyBorder="1" applyAlignment="1">
      <alignment vertical="center"/>
    </xf>
    <xf numFmtId="0" fontId="13" fillId="0" borderId="69" xfId="62" applyFont="1" applyBorder="1" applyAlignment="1">
      <alignment horizontal="left" vertical="center"/>
    </xf>
    <xf numFmtId="0" fontId="13" fillId="0" borderId="78" xfId="62" applyFont="1" applyBorder="1" applyAlignment="1">
      <alignment vertical="center"/>
    </xf>
    <xf numFmtId="0" fontId="13" fillId="0" borderId="0" xfId="62" applyFont="1" applyAlignment="1">
      <alignment horizontal="left" vertical="center"/>
    </xf>
    <xf numFmtId="0" fontId="8" fillId="0" borderId="0" xfId="62" applyFont="1" applyAlignment="1">
      <alignment horizontal="center" vertical="center" wrapText="1"/>
    </xf>
    <xf numFmtId="182" fontId="4" fillId="0" borderId="0" xfId="62" applyNumberFormat="1" applyFont="1" applyAlignment="1">
      <alignment horizontal="right" vertical="center"/>
    </xf>
    <xf numFmtId="0" fontId="13" fillId="0" borderId="28" xfId="62" applyFont="1" applyBorder="1" applyAlignment="1">
      <alignment horizontal="left" vertical="center"/>
    </xf>
    <xf numFmtId="0" fontId="13" fillId="0" borderId="86" xfId="62" applyFont="1" applyBorder="1" applyAlignment="1">
      <alignment horizontal="center" vertical="center"/>
    </xf>
    <xf numFmtId="0" fontId="13" fillId="0" borderId="8" xfId="62" applyFont="1" applyBorder="1" applyAlignment="1">
      <alignment horizontal="left" vertical="center"/>
    </xf>
    <xf numFmtId="0" fontId="13" fillId="0" borderId="90" xfId="62" applyFont="1" applyBorder="1" applyAlignment="1">
      <alignment horizontal="center" vertical="center"/>
    </xf>
    <xf numFmtId="0" fontId="13" fillId="0" borderId="31" xfId="62" applyFont="1" applyBorder="1" applyAlignment="1">
      <alignment horizontal="left" vertical="center"/>
    </xf>
    <xf numFmtId="0" fontId="13" fillId="0" borderId="92" xfId="62" applyFont="1" applyBorder="1" applyAlignment="1">
      <alignment horizontal="center" vertical="center"/>
    </xf>
    <xf numFmtId="0" fontId="9" fillId="0" borderId="93" xfId="62" applyFont="1" applyBorder="1" applyAlignment="1">
      <alignment horizontal="right" vertical="center"/>
    </xf>
    <xf numFmtId="0" fontId="9" fillId="0" borderId="95" xfId="62" applyFont="1" applyBorder="1" applyAlignment="1">
      <alignment horizontal="right" vertical="center"/>
    </xf>
    <xf numFmtId="182" fontId="4" fillId="0" borderId="25" xfId="62" applyNumberFormat="1" applyFont="1" applyBorder="1" applyAlignment="1">
      <alignment horizontal="right" vertical="center"/>
    </xf>
    <xf numFmtId="0" fontId="9" fillId="0" borderId="3" xfId="62" applyFont="1" applyBorder="1" applyAlignment="1">
      <alignment horizontal="right" vertical="center"/>
    </xf>
    <xf numFmtId="0" fontId="9" fillId="0" borderId="68" xfId="62" applyFont="1" applyBorder="1" applyAlignment="1">
      <alignment horizontal="right" vertical="center"/>
    </xf>
    <xf numFmtId="182" fontId="4" fillId="0" borderId="24" xfId="62" applyNumberFormat="1" applyFont="1" applyBorder="1" applyAlignment="1">
      <alignment horizontal="right" vertical="center"/>
    </xf>
    <xf numFmtId="182" fontId="4" fillId="0" borderId="80" xfId="62" applyNumberFormat="1" applyFont="1" applyBorder="1" applyAlignment="1">
      <alignment horizontal="right" vertical="center"/>
    </xf>
    <xf numFmtId="0" fontId="13" fillId="0" borderId="81" xfId="62" applyFont="1" applyBorder="1" applyAlignment="1">
      <alignment horizontal="left" vertical="center"/>
    </xf>
    <xf numFmtId="182" fontId="4" fillId="0" borderId="19" xfId="62" applyNumberFormat="1" applyFont="1" applyBorder="1" applyAlignment="1">
      <alignment horizontal="right" vertical="center"/>
    </xf>
    <xf numFmtId="0" fontId="0" fillId="0" borderId="0" xfId="61" applyFont="1">
      <alignment vertical="center"/>
    </xf>
    <xf numFmtId="0" fontId="3" fillId="0" borderId="0" xfId="61" applyFont="1">
      <alignment vertical="center"/>
    </xf>
    <xf numFmtId="0" fontId="11" fillId="0" borderId="0" xfId="61" applyFont="1" applyAlignment="1">
      <alignment horizontal="right" vertical="center"/>
    </xf>
    <xf numFmtId="182" fontId="4" fillId="0" borderId="13" xfId="62" applyNumberFormat="1" applyFont="1" applyBorder="1" applyAlignment="1">
      <alignment horizontal="right" vertical="center"/>
    </xf>
    <xf numFmtId="182" fontId="4" fillId="0" borderId="15" xfId="62" applyNumberFormat="1" applyFont="1" applyBorder="1" applyAlignment="1">
      <alignment horizontal="right" vertical="center"/>
    </xf>
    <xf numFmtId="182" fontId="4" fillId="0" borderId="30" xfId="62" applyNumberFormat="1" applyFont="1" applyBorder="1" applyAlignment="1">
      <alignment horizontal="right" vertical="center"/>
    </xf>
    <xf numFmtId="182" fontId="4" fillId="0" borderId="97" xfId="62" applyNumberFormat="1" applyFont="1" applyBorder="1" applyAlignment="1">
      <alignment horizontal="right" vertical="center"/>
    </xf>
    <xf numFmtId="0" fontId="13" fillId="0" borderId="98" xfId="62" applyFont="1" applyBorder="1" applyAlignment="1">
      <alignment horizontal="left" vertical="center"/>
    </xf>
    <xf numFmtId="0" fontId="13" fillId="0" borderId="32" xfId="62" applyFont="1" applyBorder="1" applyAlignment="1">
      <alignment horizontal="left" vertical="center"/>
    </xf>
    <xf numFmtId="0" fontId="13" fillId="0" borderId="32" xfId="62" applyFont="1" applyBorder="1" applyAlignment="1">
      <alignment vertical="center"/>
    </xf>
    <xf numFmtId="182" fontId="4" fillId="0" borderId="95" xfId="62" applyNumberFormat="1" applyFont="1" applyBorder="1" applyAlignment="1">
      <alignment horizontal="right" vertical="center"/>
    </xf>
    <xf numFmtId="0" fontId="10" fillId="0" borderId="0" xfId="62" applyFont="1" applyAlignment="1">
      <alignment horizontal="left" vertical="center"/>
    </xf>
    <xf numFmtId="0" fontId="17" fillId="0" borderId="0" xfId="61" applyFont="1" applyAlignment="1">
      <alignment horizontal="right" vertical="center"/>
    </xf>
    <xf numFmtId="182" fontId="0" fillId="0" borderId="0" xfId="61" applyNumberFormat="1" applyFont="1">
      <alignment vertical="center"/>
    </xf>
    <xf numFmtId="0" fontId="54" fillId="0" borderId="0" xfId="60">
      <alignment vertical="center"/>
    </xf>
    <xf numFmtId="180" fontId="2" fillId="0" borderId="54" xfId="60" applyNumberFormat="1" applyFont="1" applyBorder="1" applyAlignment="1">
      <alignment horizontal="center" vertical="center"/>
    </xf>
    <xf numFmtId="0" fontId="0" fillId="0" borderId="30" xfId="60" applyFont="1" applyBorder="1" applyAlignment="1">
      <alignment horizontal="justify" vertical="center"/>
    </xf>
    <xf numFmtId="0" fontId="0" fillId="0" borderId="25" xfId="60" applyFont="1" applyBorder="1">
      <alignment vertical="center"/>
    </xf>
    <xf numFmtId="0" fontId="11" fillId="0" borderId="0" xfId="60" applyFont="1" applyAlignment="1">
      <alignment horizontal="right" vertical="center"/>
    </xf>
    <xf numFmtId="182" fontId="54" fillId="0" borderId="97" xfId="60" applyNumberFormat="1" applyBorder="1" applyAlignment="1">
      <alignment horizontal="right" vertical="center"/>
    </xf>
    <xf numFmtId="182" fontId="54" fillId="0" borderId="95" xfId="60" applyNumberFormat="1" applyBorder="1" applyAlignment="1">
      <alignment horizontal="right" vertical="center"/>
    </xf>
    <xf numFmtId="182" fontId="1" fillId="0" borderId="18" xfId="60" applyNumberFormat="1" applyFont="1" applyBorder="1" applyAlignment="1">
      <alignment horizontal="right" vertical="center"/>
    </xf>
    <xf numFmtId="0" fontId="7" fillId="0" borderId="0" xfId="53" applyFont="1" applyAlignment="1">
      <alignment horizontal="center" vertical="center"/>
    </xf>
    <xf numFmtId="0" fontId="4" fillId="2" borderId="0" xfId="53" applyFont="1" applyFill="1" applyAlignment="1">
      <alignment horizontal="center" vertical="center"/>
    </xf>
    <xf numFmtId="183" fontId="0" fillId="0" borderId="1" xfId="0" applyNumberFormat="1" applyBorder="1">
      <alignment vertical="center"/>
    </xf>
    <xf numFmtId="3" fontId="0" fillId="0" borderId="31" xfId="0" applyNumberFormat="1" applyBorder="1">
      <alignment vertical="center"/>
    </xf>
    <xf numFmtId="0" fontId="11" fillId="0" borderId="0" xfId="0" applyFont="1" applyAlignment="1">
      <alignment horizontal="right" vertical="center"/>
    </xf>
    <xf numFmtId="182" fontId="0" fillId="0" borderId="90" xfId="0" applyNumberFormat="1" applyBorder="1">
      <alignment vertical="center"/>
    </xf>
    <xf numFmtId="182" fontId="19" fillId="0" borderId="24" xfId="0" applyNumberFormat="1" applyFont="1" applyBorder="1">
      <alignment vertical="center"/>
    </xf>
    <xf numFmtId="182" fontId="19" fillId="0" borderId="30" xfId="0" applyNumberFormat="1" applyFont="1" applyBorder="1">
      <alignment vertical="center"/>
    </xf>
    <xf numFmtId="0" fontId="0" fillId="0" borderId="0" xfId="0" applyAlignment="1">
      <alignment horizontal="center" vertical="center"/>
    </xf>
    <xf numFmtId="0" fontId="7" fillId="0" borderId="0" xfId="53" applyFont="1" applyAlignment="1">
      <alignment horizontal="center" vertical="center" wrapText="1"/>
    </xf>
    <xf numFmtId="0" fontId="0" fillId="0" borderId="62" xfId="0" applyBorder="1">
      <alignment vertical="center"/>
    </xf>
    <xf numFmtId="0" fontId="0" fillId="0" borderId="66" xfId="0" applyBorder="1">
      <alignment vertical="center"/>
    </xf>
    <xf numFmtId="182" fontId="1" fillId="0" borderId="0" xfId="0" applyNumberFormat="1" applyFont="1" applyAlignment="1">
      <alignment horizontal="right" vertical="center"/>
    </xf>
    <xf numFmtId="0" fontId="23" fillId="0" borderId="0" xfId="0" applyFont="1" applyAlignment="1">
      <alignment horizontal="center" vertical="center" wrapText="1"/>
    </xf>
    <xf numFmtId="184" fontId="0" fillId="0" borderId="0" xfId="0" applyNumberFormat="1" applyAlignment="1">
      <alignment horizontal="center" vertical="center"/>
    </xf>
    <xf numFmtId="184" fontId="0" fillId="0" borderId="0" xfId="0" applyNumberFormat="1">
      <alignment vertical="center"/>
    </xf>
    <xf numFmtId="187" fontId="0" fillId="0" borderId="0" xfId="0" applyNumberFormat="1">
      <alignment vertical="center"/>
    </xf>
    <xf numFmtId="184" fontId="1" fillId="0" borderId="0" xfId="0" applyNumberFormat="1" applyFont="1">
      <alignment vertical="center"/>
    </xf>
    <xf numFmtId="184" fontId="0" fillId="0" borderId="0" xfId="0" applyNumberFormat="1" applyAlignment="1">
      <alignment horizontal="center" vertical="center" wrapText="1"/>
    </xf>
    <xf numFmtId="187" fontId="0" fillId="0" borderId="83" xfId="0" applyNumberFormat="1" applyBorder="1" applyAlignment="1">
      <alignment horizontal="center" vertical="center"/>
    </xf>
    <xf numFmtId="182" fontId="0" fillId="2" borderId="0" xfId="0" applyNumberFormat="1" applyFill="1" applyAlignment="1">
      <alignment horizontal="center" vertical="center"/>
    </xf>
    <xf numFmtId="184" fontId="0" fillId="0" borderId="61" xfId="0" applyNumberFormat="1" applyBorder="1" applyAlignment="1">
      <alignment horizontal="left" vertical="center" shrinkToFit="1"/>
    </xf>
    <xf numFmtId="184" fontId="0" fillId="0" borderId="8" xfId="0" applyNumberFormat="1" applyBorder="1" applyAlignment="1">
      <alignment horizontal="left" vertical="center"/>
    </xf>
    <xf numFmtId="182" fontId="0" fillId="0" borderId="62" xfId="0" applyNumberFormat="1" applyBorder="1" applyAlignment="1">
      <alignment horizontal="center" vertical="center"/>
    </xf>
    <xf numFmtId="187" fontId="0" fillId="2" borderId="103" xfId="0" applyNumberFormat="1" applyFill="1" applyBorder="1" applyAlignment="1">
      <alignment horizontal="center" vertical="center"/>
    </xf>
    <xf numFmtId="182" fontId="0" fillId="0" borderId="97" xfId="0" applyNumberFormat="1" applyBorder="1" applyAlignment="1">
      <alignment horizontal="right" vertical="center"/>
    </xf>
    <xf numFmtId="184" fontId="0" fillId="0" borderId="65" xfId="0" applyNumberFormat="1" applyBorder="1" applyAlignment="1">
      <alignment horizontal="left" vertical="center" shrinkToFit="1"/>
    </xf>
    <xf numFmtId="184" fontId="0" fillId="0" borderId="31" xfId="0" applyNumberFormat="1" applyBorder="1" applyAlignment="1">
      <alignment horizontal="left" vertical="center"/>
    </xf>
    <xf numFmtId="182" fontId="0" fillId="0" borderId="66" xfId="0" applyNumberFormat="1" applyBorder="1" applyAlignment="1">
      <alignment horizontal="center" vertical="center"/>
    </xf>
    <xf numFmtId="184" fontId="0" fillId="0" borderId="116" xfId="0" applyNumberFormat="1" applyBorder="1" applyAlignment="1">
      <alignment horizontal="left" vertical="center" shrinkToFit="1"/>
    </xf>
    <xf numFmtId="184" fontId="0" fillId="0" borderId="93" xfId="0" applyNumberFormat="1" applyBorder="1" applyAlignment="1">
      <alignment horizontal="left" vertical="center"/>
    </xf>
    <xf numFmtId="182" fontId="0" fillId="0" borderId="117" xfId="0" applyNumberFormat="1" applyBorder="1" applyAlignment="1">
      <alignment horizontal="center" vertical="center"/>
    </xf>
    <xf numFmtId="182" fontId="0" fillId="0" borderId="6" xfId="0" applyNumberFormat="1" applyBorder="1">
      <alignment vertical="center"/>
    </xf>
    <xf numFmtId="184" fontId="0" fillId="0" borderId="0" xfId="0" applyNumberFormat="1" applyAlignment="1">
      <alignment horizontal="centerContinuous" vertical="center" wrapText="1"/>
    </xf>
    <xf numFmtId="184" fontId="11" fillId="0" borderId="0" xfId="0" applyNumberFormat="1" applyFont="1" applyAlignment="1">
      <alignment horizontal="right" vertical="center"/>
    </xf>
    <xf numFmtId="182" fontId="0" fillId="0" borderId="13" xfId="0" applyNumberFormat="1" applyBorder="1">
      <alignment vertical="center"/>
    </xf>
    <xf numFmtId="182" fontId="0" fillId="0" borderId="15" xfId="0" applyNumberFormat="1" applyBorder="1">
      <alignment vertical="center"/>
    </xf>
    <xf numFmtId="182" fontId="17" fillId="0" borderId="18" xfId="0" applyNumberFormat="1" applyFont="1" applyBorder="1" applyAlignment="1">
      <alignment horizontal="right" vertical="center"/>
    </xf>
    <xf numFmtId="0" fontId="25" fillId="0" borderId="0" xfId="0" applyFont="1" applyAlignment="1">
      <alignment horizontal="right" vertical="center"/>
    </xf>
    <xf numFmtId="38" fontId="25" fillId="2" borderId="66" xfId="2" applyFont="1" applyFill="1" applyBorder="1" applyAlignment="1">
      <alignment horizontal="right" vertical="center" wrapText="1"/>
    </xf>
    <xf numFmtId="0" fontId="2" fillId="0" borderId="0" xfId="0" applyFont="1">
      <alignment vertical="center"/>
    </xf>
    <xf numFmtId="0" fontId="28" fillId="0" borderId="0" xfId="0" applyFont="1">
      <alignment vertical="center"/>
    </xf>
    <xf numFmtId="0" fontId="25" fillId="0" borderId="20" xfId="0" applyFont="1" applyBorder="1">
      <alignment vertical="center"/>
    </xf>
    <xf numFmtId="0" fontId="25" fillId="0" borderId="0" xfId="0" applyFont="1">
      <alignment vertical="center"/>
    </xf>
    <xf numFmtId="0" fontId="25" fillId="0" borderId="114" xfId="0" applyFont="1" applyBorder="1" applyAlignment="1">
      <alignment horizontal="center" vertical="center" wrapText="1"/>
    </xf>
    <xf numFmtId="0" fontId="25" fillId="0" borderId="103" xfId="0" applyFont="1" applyBorder="1">
      <alignment vertical="center"/>
    </xf>
    <xf numFmtId="0" fontId="25" fillId="0" borderId="9" xfId="0" applyFont="1" applyBorder="1" applyAlignment="1">
      <alignment horizontal="left" vertical="center" wrapText="1"/>
    </xf>
    <xf numFmtId="38" fontId="25" fillId="2" borderId="62" xfId="2" applyFont="1" applyFill="1" applyBorder="1" applyAlignment="1">
      <alignment horizontal="right" vertical="center" wrapText="1"/>
    </xf>
    <xf numFmtId="182" fontId="25" fillId="0" borderId="130" xfId="0" applyNumberFormat="1" applyFont="1" applyBorder="1" applyAlignment="1">
      <alignment horizontal="right" vertical="center" wrapText="1"/>
    </xf>
    <xf numFmtId="0" fontId="25" fillId="0" borderId="61" xfId="0" applyFont="1" applyBorder="1" applyAlignment="1">
      <alignment horizontal="left" vertical="center"/>
    </xf>
    <xf numFmtId="0" fontId="25" fillId="0" borderId="62" xfId="0" applyFont="1" applyBorder="1" applyAlignment="1">
      <alignment horizontal="left" vertical="center"/>
    </xf>
    <xf numFmtId="0" fontId="25" fillId="0" borderId="14" xfId="0" applyFont="1" applyBorder="1">
      <alignment vertical="center"/>
    </xf>
    <xf numFmtId="0" fontId="25" fillId="0" borderId="124" xfId="0" applyFont="1" applyBorder="1">
      <alignment vertical="center"/>
    </xf>
    <xf numFmtId="182" fontId="25" fillId="0" borderId="131" xfId="0" applyNumberFormat="1" applyFont="1" applyBorder="1" applyAlignment="1">
      <alignment horizontal="right" vertical="center" wrapText="1"/>
    </xf>
    <xf numFmtId="0" fontId="25" fillId="0" borderId="124" xfId="0" applyFont="1" applyBorder="1" applyAlignment="1">
      <alignment horizontal="left" vertical="center"/>
    </xf>
    <xf numFmtId="0" fontId="25" fillId="0" borderId="124" xfId="0" applyFont="1" applyBorder="1" applyAlignment="1">
      <alignment horizontal="left" vertical="center" wrapText="1"/>
    </xf>
    <xf numFmtId="0" fontId="25" fillId="0" borderId="23" xfId="0" applyFont="1" applyBorder="1">
      <alignment vertical="center"/>
    </xf>
    <xf numFmtId="0" fontId="25" fillId="0" borderId="4" xfId="0" applyFont="1" applyBorder="1" applyAlignment="1">
      <alignment horizontal="left" vertical="center" wrapText="1"/>
    </xf>
    <xf numFmtId="182" fontId="25" fillId="0" borderId="132" xfId="0" applyNumberFormat="1" applyFont="1" applyBorder="1" applyAlignment="1">
      <alignment horizontal="right" vertical="center" wrapText="1"/>
    </xf>
    <xf numFmtId="0" fontId="17" fillId="0" borderId="0" xfId="0" applyFont="1">
      <alignment vertical="center"/>
    </xf>
    <xf numFmtId="0" fontId="29" fillId="0" borderId="0" xfId="53" applyFont="1"/>
    <xf numFmtId="0" fontId="30" fillId="0" borderId="0" xfId="53"/>
    <xf numFmtId="0" fontId="30" fillId="0" borderId="0" xfId="53" applyAlignment="1">
      <alignment horizontal="center"/>
    </xf>
    <xf numFmtId="0" fontId="31" fillId="0" borderId="0" xfId="53" applyFont="1" applyAlignment="1">
      <alignment horizontal="center" vertical="center"/>
    </xf>
    <xf numFmtId="0" fontId="2" fillId="2" borderId="0" xfId="0" applyFont="1" applyFill="1">
      <alignment vertical="center"/>
    </xf>
    <xf numFmtId="0" fontId="0" fillId="2" borderId="0" xfId="0" applyFill="1">
      <alignment vertical="center"/>
    </xf>
    <xf numFmtId="0" fontId="2" fillId="2" borderId="0" xfId="0" applyFont="1" applyFill="1" applyAlignment="1">
      <alignment horizontal="center" vertical="center"/>
    </xf>
    <xf numFmtId="0" fontId="0" fillId="2" borderId="0" xfId="0" applyFill="1" applyAlignment="1">
      <alignment vertical="center" wrapText="1"/>
    </xf>
    <xf numFmtId="0" fontId="33" fillId="0" borderId="0" xfId="0" applyFont="1" applyAlignment="1">
      <alignment vertical="center" wrapText="1"/>
    </xf>
    <xf numFmtId="0" fontId="34" fillId="0" borderId="0" xfId="0" applyFont="1">
      <alignment vertical="center"/>
    </xf>
    <xf numFmtId="0" fontId="35" fillId="0" borderId="66" xfId="63" applyFont="1" applyBorder="1" applyAlignment="1">
      <alignment horizontal="center"/>
    </xf>
    <xf numFmtId="38" fontId="34" fillId="0" borderId="66" xfId="50" applyFont="1" applyBorder="1" applyAlignment="1">
      <alignment horizontal="center"/>
    </xf>
    <xf numFmtId="3" fontId="0" fillId="0" borderId="0" xfId="0" applyNumberFormat="1" applyAlignment="1">
      <alignment horizontal="right" vertical="center"/>
    </xf>
    <xf numFmtId="38" fontId="19" fillId="0" borderId="66" xfId="50" applyFont="1" applyFill="1" applyBorder="1" applyAlignment="1">
      <alignment vertical="center"/>
    </xf>
    <xf numFmtId="0" fontId="19" fillId="0" borderId="0" xfId="99">
      <alignment vertical="center"/>
    </xf>
    <xf numFmtId="0" fontId="18" fillId="0" borderId="0" xfId="100" applyFont="1" applyAlignment="1">
      <alignment horizontal="left" vertical="center"/>
    </xf>
    <xf numFmtId="0" fontId="13" fillId="0" borderId="0" xfId="100" applyFont="1"/>
    <xf numFmtId="0" fontId="10" fillId="0" borderId="98" xfId="100" applyFont="1" applyBorder="1" applyAlignment="1">
      <alignment horizontal="center" vertical="center"/>
    </xf>
    <xf numFmtId="0" fontId="15" fillId="0" borderId="101" xfId="100" applyFont="1" applyBorder="1" applyAlignment="1">
      <alignment horizontal="center" vertical="center"/>
    </xf>
    <xf numFmtId="0" fontId="10" fillId="0" borderId="102" xfId="100" applyFont="1" applyBorder="1" applyAlignment="1">
      <alignment horizontal="center" vertical="center"/>
    </xf>
    <xf numFmtId="14" fontId="13" fillId="0" borderId="103" xfId="100" applyNumberFormat="1" applyFont="1" applyBorder="1" applyAlignment="1">
      <alignment horizontal="center" vertical="center"/>
    </xf>
    <xf numFmtId="0" fontId="13" fillId="0" borderId="62" xfId="100" applyFont="1" applyBorder="1" applyAlignment="1">
      <alignment horizontal="left" vertical="center"/>
    </xf>
    <xf numFmtId="0" fontId="13" fillId="0" borderId="8" xfId="100" applyFont="1" applyBorder="1" applyAlignment="1">
      <alignment horizontal="center" vertical="center"/>
    </xf>
    <xf numFmtId="184" fontId="4" fillId="0" borderId="61" xfId="100" applyNumberFormat="1" applyFont="1" applyBorder="1" applyAlignment="1">
      <alignment horizontal="right" vertical="center"/>
    </xf>
    <xf numFmtId="184" fontId="4" fillId="0" borderId="62" xfId="100" applyNumberFormat="1" applyFont="1" applyBorder="1" applyAlignment="1">
      <alignment vertical="center"/>
    </xf>
    <xf numFmtId="182" fontId="4" fillId="0" borderId="90" xfId="100" applyNumberFormat="1" applyFont="1" applyBorder="1" applyAlignment="1">
      <alignment horizontal="right" vertical="center"/>
    </xf>
    <xf numFmtId="0" fontId="13" fillId="0" borderId="64" xfId="100" applyFont="1" applyBorder="1" applyAlignment="1">
      <alignment horizontal="left" vertical="center"/>
    </xf>
    <xf numFmtId="0" fontId="13" fillId="0" borderId="66" xfId="100" applyFont="1" applyBorder="1" applyAlignment="1">
      <alignment horizontal="left" vertical="center"/>
    </xf>
    <xf numFmtId="0" fontId="13" fillId="0" borderId="31" xfId="100" applyFont="1" applyBorder="1" applyAlignment="1">
      <alignment horizontal="center" vertical="center"/>
    </xf>
    <xf numFmtId="0" fontId="13" fillId="0" borderId="97" xfId="100" applyFont="1" applyBorder="1" applyAlignment="1">
      <alignment horizontal="left" vertical="center"/>
    </xf>
    <xf numFmtId="14" fontId="13" fillId="0" borderId="14" xfId="100" applyNumberFormat="1" applyFont="1" applyBorder="1" applyAlignment="1">
      <alignment horizontal="center" vertical="center"/>
    </xf>
    <xf numFmtId="0" fontId="13" fillId="0" borderId="31" xfId="100" applyFont="1" applyBorder="1" applyAlignment="1">
      <alignment vertical="center"/>
    </xf>
    <xf numFmtId="14" fontId="13" fillId="0" borderId="104" xfId="100" applyNumberFormat="1" applyFont="1" applyBorder="1" applyAlignment="1">
      <alignment horizontal="center" vertical="center"/>
    </xf>
    <xf numFmtId="0" fontId="13" fillId="0" borderId="101" xfId="100" applyFont="1" applyBorder="1" applyAlignment="1">
      <alignment horizontal="left" vertical="center"/>
    </xf>
    <xf numFmtId="0" fontId="13" fillId="0" borderId="32" xfId="100" applyFont="1" applyBorder="1" applyAlignment="1">
      <alignment vertical="center"/>
    </xf>
    <xf numFmtId="0" fontId="13" fillId="0" borderId="105" xfId="100" applyFont="1" applyBorder="1" applyAlignment="1">
      <alignment horizontal="left" vertical="center"/>
    </xf>
    <xf numFmtId="0" fontId="4" fillId="0" borderId="96" xfId="100" applyFont="1" applyBorder="1" applyAlignment="1">
      <alignment horizontal="centerContinuous" vertical="center" wrapText="1"/>
    </xf>
    <xf numFmtId="0" fontId="4" fillId="0" borderId="106" xfId="100" applyFont="1" applyBorder="1" applyAlignment="1">
      <alignment horizontal="centerContinuous" vertical="center" wrapText="1"/>
    </xf>
    <xf numFmtId="0" fontId="4" fillId="0" borderId="59" xfId="100" applyFont="1" applyBorder="1" applyAlignment="1">
      <alignment horizontal="centerContinuous" vertical="center" wrapText="1"/>
    </xf>
    <xf numFmtId="0" fontId="13" fillId="0" borderId="107" xfId="100" applyFont="1" applyBorder="1" applyAlignment="1">
      <alignment horizontal="left" vertical="center"/>
    </xf>
    <xf numFmtId="0" fontId="4" fillId="0" borderId="17" xfId="100" applyFont="1" applyBorder="1" applyAlignment="1">
      <alignment horizontal="centerContinuous" vertical="center" wrapText="1"/>
    </xf>
    <xf numFmtId="0" fontId="4" fillId="0" borderId="72" xfId="100" applyFont="1" applyBorder="1" applyAlignment="1">
      <alignment horizontal="centerContinuous" vertical="center" wrapText="1"/>
    </xf>
    <xf numFmtId="0" fontId="4" fillId="0" borderId="95" xfId="100" applyFont="1" applyBorder="1" applyAlignment="1">
      <alignment horizontal="centerContinuous" vertical="center" wrapText="1"/>
    </xf>
    <xf numFmtId="182" fontId="4" fillId="0" borderId="108" xfId="100" applyNumberFormat="1" applyFont="1" applyBorder="1" applyAlignment="1">
      <alignment horizontal="right" vertical="center"/>
    </xf>
    <xf numFmtId="182" fontId="4" fillId="0" borderId="109" xfId="100" applyNumberFormat="1" applyFont="1" applyBorder="1" applyAlignment="1">
      <alignment horizontal="right" vertical="center"/>
    </xf>
    <xf numFmtId="182" fontId="4" fillId="0" borderId="110" xfId="100" applyNumberFormat="1" applyFont="1" applyBorder="1" applyAlignment="1">
      <alignment horizontal="right" vertical="center"/>
    </xf>
    <xf numFmtId="0" fontId="13" fillId="0" borderId="111" xfId="100" applyFont="1" applyBorder="1" applyAlignment="1">
      <alignment horizontal="left" vertical="center"/>
    </xf>
    <xf numFmtId="0" fontId="8" fillId="0" borderId="40" xfId="100" applyFont="1" applyBorder="1" applyAlignment="1">
      <alignment horizontal="centerContinuous" vertical="center" wrapText="1"/>
    </xf>
    <xf numFmtId="0" fontId="8" fillId="0" borderId="41" xfId="100" applyFont="1" applyBorder="1" applyAlignment="1">
      <alignment horizontal="centerContinuous" vertical="center" wrapText="1"/>
    </xf>
    <xf numFmtId="0" fontId="8" fillId="0" borderId="42" xfId="100" applyFont="1" applyBorder="1" applyAlignment="1">
      <alignment horizontal="centerContinuous" vertical="center" wrapText="1"/>
    </xf>
    <xf numFmtId="0" fontId="13" fillId="0" borderId="112" xfId="100" applyFont="1" applyBorder="1" applyAlignment="1">
      <alignment horizontal="left" vertical="center"/>
    </xf>
    <xf numFmtId="0" fontId="8" fillId="0" borderId="0" xfId="100" applyFont="1" applyAlignment="1">
      <alignment horizontal="centerContinuous" vertical="center" wrapText="1"/>
    </xf>
    <xf numFmtId="182" fontId="4" fillId="0" borderId="0" xfId="100" applyNumberFormat="1" applyFont="1" applyAlignment="1">
      <alignment horizontal="right" vertical="center"/>
    </xf>
    <xf numFmtId="0" fontId="13" fillId="0" borderId="0" xfId="100" applyFont="1" applyAlignment="1">
      <alignment horizontal="left" vertical="center"/>
    </xf>
    <xf numFmtId="0" fontId="10" fillId="0" borderId="0" xfId="100" applyFont="1" applyAlignment="1">
      <alignment vertical="center"/>
    </xf>
    <xf numFmtId="0" fontId="3" fillId="0" borderId="0" xfId="99" applyFont="1">
      <alignment vertical="center"/>
    </xf>
    <xf numFmtId="0" fontId="10" fillId="0" borderId="0" xfId="99" applyFont="1">
      <alignment vertical="center"/>
    </xf>
    <xf numFmtId="0" fontId="19" fillId="0" borderId="0" xfId="99" applyAlignment="1">
      <alignment horizontal="right" vertical="center"/>
    </xf>
    <xf numFmtId="0" fontId="3" fillId="0" borderId="6" xfId="99" applyFont="1" applyBorder="1" applyAlignment="1">
      <alignment horizontal="left" vertical="center"/>
    </xf>
    <xf numFmtId="182" fontId="0" fillId="0" borderId="31" xfId="0" applyNumberFormat="1" applyBorder="1">
      <alignment vertical="center"/>
    </xf>
    <xf numFmtId="182" fontId="0" fillId="0" borderId="92" xfId="0" applyNumberFormat="1" applyBorder="1">
      <alignment vertical="center"/>
    </xf>
    <xf numFmtId="182" fontId="0" fillId="0" borderId="118" xfId="0" applyNumberFormat="1" applyBorder="1">
      <alignment vertical="center"/>
    </xf>
    <xf numFmtId="0" fontId="0" fillId="0" borderId="64" xfId="0" applyBorder="1">
      <alignment vertical="center"/>
    </xf>
    <xf numFmtId="0" fontId="0" fillId="0" borderId="97" xfId="0" applyBorder="1">
      <alignment vertical="center"/>
    </xf>
    <xf numFmtId="0" fontId="0" fillId="0" borderId="95" xfId="0" applyBorder="1">
      <alignment vertical="center"/>
    </xf>
    <xf numFmtId="182" fontId="0" fillId="0" borderId="30" xfId="0" applyNumberFormat="1" applyBorder="1">
      <alignment vertical="center"/>
    </xf>
    <xf numFmtId="182" fontId="0" fillId="0" borderId="25" xfId="0" applyNumberFormat="1" applyBorder="1">
      <alignment vertical="center"/>
    </xf>
    <xf numFmtId="0" fontId="26" fillId="0" borderId="124" xfId="0" applyFont="1" applyBorder="1" applyAlignment="1">
      <alignment horizontal="left" vertical="center" wrapText="1"/>
    </xf>
    <xf numFmtId="0" fontId="11" fillId="0" borderId="0" xfId="103" applyFont="1" applyAlignment="1">
      <alignment horizontal="right" vertical="center"/>
    </xf>
    <xf numFmtId="0" fontId="19" fillId="0" borderId="30" xfId="60" applyFont="1" applyBorder="1" applyAlignment="1">
      <alignment horizontal="justify" vertical="center"/>
    </xf>
    <xf numFmtId="0" fontId="23" fillId="0" borderId="0" xfId="103" applyFont="1" applyAlignment="1">
      <alignment horizontal="center" vertical="center" wrapText="1"/>
    </xf>
    <xf numFmtId="0" fontId="14" fillId="0" borderId="0" xfId="100" applyFont="1" applyAlignment="1">
      <alignment horizontal="right" vertical="center"/>
    </xf>
    <xf numFmtId="0" fontId="10" fillId="0" borderId="10" xfId="100" applyFont="1" applyBorder="1" applyAlignment="1">
      <alignment horizontal="center" vertical="center"/>
    </xf>
    <xf numFmtId="0" fontId="10" fillId="0" borderId="114" xfId="100" applyFont="1" applyBorder="1" applyAlignment="1">
      <alignment horizontal="center" vertical="center"/>
    </xf>
    <xf numFmtId="0" fontId="10" fillId="0" borderId="127" xfId="100" applyFont="1" applyBorder="1" applyAlignment="1">
      <alignment horizontal="center" vertical="center" wrapText="1"/>
    </xf>
    <xf numFmtId="0" fontId="10" fillId="0" borderId="11" xfId="100" applyFont="1" applyBorder="1" applyAlignment="1">
      <alignment horizontal="center" vertical="center"/>
    </xf>
    <xf numFmtId="56" fontId="4" fillId="0" borderId="103" xfId="100" applyNumberFormat="1" applyFont="1" applyBorder="1" applyAlignment="1">
      <alignment horizontal="center" vertical="center"/>
    </xf>
    <xf numFmtId="0" fontId="4" fillId="0" borderId="62" xfId="100" applyFont="1" applyBorder="1" applyAlignment="1">
      <alignment horizontal="left" vertical="center"/>
    </xf>
    <xf numFmtId="0" fontId="4" fillId="0" borderId="8" xfId="100" applyFont="1" applyBorder="1" applyAlignment="1">
      <alignment horizontal="center" vertical="center"/>
    </xf>
    <xf numFmtId="182" fontId="4" fillId="0" borderId="15" xfId="100" applyNumberFormat="1" applyFont="1" applyBorder="1" applyAlignment="1">
      <alignment horizontal="right" vertical="center"/>
    </xf>
    <xf numFmtId="0" fontId="4" fillId="0" borderId="15" xfId="100" applyFont="1" applyBorder="1" applyAlignment="1">
      <alignment horizontal="left" vertical="center" wrapText="1"/>
    </xf>
    <xf numFmtId="56" fontId="4" fillId="0" borderId="14" xfId="100" applyNumberFormat="1" applyFont="1" applyBorder="1" applyAlignment="1">
      <alignment horizontal="center" vertical="center"/>
    </xf>
    <xf numFmtId="0" fontId="4" fillId="0" borderId="66" xfId="100" applyFont="1" applyBorder="1" applyAlignment="1">
      <alignment horizontal="left" vertical="center"/>
    </xf>
    <xf numFmtId="182" fontId="4" fillId="0" borderId="30" xfId="100" applyNumberFormat="1" applyFont="1" applyBorder="1" applyAlignment="1">
      <alignment horizontal="right" vertical="center"/>
    </xf>
    <xf numFmtId="0" fontId="4" fillId="0" borderId="30" xfId="100" applyFont="1" applyBorder="1" applyAlignment="1">
      <alignment horizontal="left" vertical="center" wrapText="1"/>
    </xf>
    <xf numFmtId="0" fontId="4" fillId="0" borderId="14" xfId="100" applyFont="1" applyBorder="1" applyAlignment="1">
      <alignment horizontal="center" vertical="center"/>
    </xf>
    <xf numFmtId="0" fontId="4" fillId="0" borderId="31" xfId="100" applyFont="1" applyBorder="1" applyAlignment="1">
      <alignment vertical="center"/>
    </xf>
    <xf numFmtId="0" fontId="4" fillId="0" borderId="17" xfId="100" applyFont="1" applyBorder="1" applyAlignment="1">
      <alignment horizontal="center" vertical="center"/>
    </xf>
    <xf numFmtId="0" fontId="4" fillId="0" borderId="117" xfId="100" applyFont="1" applyBorder="1" applyAlignment="1">
      <alignment horizontal="left" vertical="center"/>
    </xf>
    <xf numFmtId="0" fontId="4" fillId="0" borderId="93" xfId="100" applyFont="1" applyBorder="1" applyAlignment="1">
      <alignment vertical="center"/>
    </xf>
    <xf numFmtId="182" fontId="4" fillId="0" borderId="25" xfId="100" applyNumberFormat="1" applyFont="1" applyBorder="1" applyAlignment="1">
      <alignment horizontal="right" vertical="center"/>
    </xf>
    <xf numFmtId="0" fontId="4" fillId="0" borderId="25" xfId="100" applyFont="1" applyBorder="1" applyAlignment="1">
      <alignment horizontal="left" vertical="center" wrapText="1"/>
    </xf>
    <xf numFmtId="0" fontId="4" fillId="0" borderId="0" xfId="100" applyFont="1" applyAlignment="1">
      <alignment horizontal="left" vertical="center"/>
    </xf>
    <xf numFmtId="0" fontId="19" fillId="3" borderId="0" xfId="99" applyFill="1" applyAlignment="1">
      <alignment horizontal="right" vertical="center"/>
    </xf>
    <xf numFmtId="0" fontId="8" fillId="0" borderId="0" xfId="100" applyFont="1" applyAlignment="1">
      <alignment horizontal="right" vertical="center"/>
    </xf>
    <xf numFmtId="0" fontId="26" fillId="0" borderId="0" xfId="103" applyFont="1" applyAlignment="1">
      <alignment horizontal="center" vertical="center" wrapText="1"/>
    </xf>
    <xf numFmtId="0" fontId="4" fillId="0" borderId="0" xfId="99" applyFont="1">
      <alignment vertical="center"/>
    </xf>
    <xf numFmtId="0" fontId="4" fillId="0" borderId="0" xfId="0" applyFont="1">
      <alignment vertical="center"/>
    </xf>
    <xf numFmtId="0" fontId="4" fillId="0" borderId="0" xfId="61" applyFont="1" applyAlignment="1">
      <alignment horizontal="left" vertical="center"/>
    </xf>
    <xf numFmtId="0" fontId="4" fillId="0" borderId="0" xfId="61" applyFont="1">
      <alignment vertical="center"/>
    </xf>
    <xf numFmtId="0" fontId="4" fillId="0" borderId="81" xfId="9" applyFont="1" applyBorder="1">
      <alignment vertical="center"/>
    </xf>
    <xf numFmtId="0" fontId="6" fillId="0" borderId="0" xfId="9" applyFont="1">
      <alignment vertical="center"/>
    </xf>
    <xf numFmtId="0" fontId="19" fillId="0" borderId="0" xfId="103">
      <alignment vertical="center"/>
    </xf>
    <xf numFmtId="38" fontId="4" fillId="0" borderId="8" xfId="102" applyFont="1" applyBorder="1" applyAlignment="1">
      <alignment horizontal="right" vertical="center"/>
    </xf>
    <xf numFmtId="0" fontId="54" fillId="2" borderId="0" xfId="9" applyFill="1">
      <alignment vertical="center"/>
    </xf>
    <xf numFmtId="0" fontId="4" fillId="0" borderId="0" xfId="104" applyFont="1">
      <alignment vertical="center"/>
    </xf>
    <xf numFmtId="38" fontId="4" fillId="0" borderId="0" xfId="102" applyFont="1">
      <alignment vertical="center"/>
    </xf>
    <xf numFmtId="0" fontId="4" fillId="0" borderId="0" xfId="104" applyFont="1" applyAlignment="1">
      <alignment horizontal="right" vertical="center"/>
    </xf>
    <xf numFmtId="0" fontId="19" fillId="0" borderId="0" xfId="104">
      <alignment vertical="center"/>
    </xf>
    <xf numFmtId="0" fontId="5" fillId="0" borderId="0" xfId="104" applyFont="1">
      <alignment vertical="center"/>
    </xf>
    <xf numFmtId="38" fontId="4" fillId="0" borderId="11" xfId="102" applyFont="1" applyBorder="1" applyAlignment="1">
      <alignment horizontal="center" vertical="center"/>
    </xf>
    <xf numFmtId="0" fontId="4" fillId="0" borderId="11" xfId="104" applyFont="1" applyBorder="1" applyAlignment="1">
      <alignment horizontal="center" vertical="center"/>
    </xf>
    <xf numFmtId="0" fontId="4" fillId="0" borderId="28" xfId="104" applyFont="1" applyBorder="1">
      <alignment vertical="center"/>
    </xf>
    <xf numFmtId="38" fontId="4" fillId="0" borderId="13" xfId="102" applyFont="1" applyFill="1" applyBorder="1" applyAlignment="1">
      <alignment horizontal="right" vertical="center"/>
    </xf>
    <xf numFmtId="0" fontId="4" fillId="0" borderId="13" xfId="104" applyFont="1" applyBorder="1" applyAlignment="1">
      <alignment horizontal="left" vertical="center"/>
    </xf>
    <xf numFmtId="0" fontId="4" fillId="0" borderId="8" xfId="104" applyFont="1" applyBorder="1">
      <alignment vertical="center"/>
    </xf>
    <xf numFmtId="38" fontId="4" fillId="0" borderId="15" xfId="102" applyFont="1" applyFill="1" applyBorder="1" applyAlignment="1">
      <alignment horizontal="right" vertical="center"/>
    </xf>
    <xf numFmtId="0" fontId="4" fillId="0" borderId="30" xfId="104" applyFont="1" applyBorder="1" applyAlignment="1">
      <alignment horizontal="left" vertical="center"/>
    </xf>
    <xf numFmtId="0" fontId="4" fillId="0" borderId="31" xfId="104" applyFont="1" applyBorder="1">
      <alignment vertical="center"/>
    </xf>
    <xf numFmtId="38" fontId="4" fillId="0" borderId="30" xfId="102" applyFont="1" applyFill="1" applyBorder="1" applyAlignment="1">
      <alignment horizontal="right" vertical="center"/>
    </xf>
    <xf numFmtId="38" fontId="4" fillId="0" borderId="24" xfId="102" applyFont="1" applyFill="1" applyBorder="1" applyAlignment="1">
      <alignment horizontal="right" vertical="center"/>
    </xf>
    <xf numFmtId="0" fontId="4" fillId="0" borderId="32" xfId="104" applyFont="1" applyBorder="1">
      <alignment vertical="center"/>
    </xf>
    <xf numFmtId="38" fontId="4" fillId="0" borderId="33" xfId="102" applyFont="1" applyFill="1" applyBorder="1" applyAlignment="1">
      <alignment horizontal="right" vertical="center"/>
    </xf>
    <xf numFmtId="0" fontId="4" fillId="0" borderId="33" xfId="104" applyFont="1" applyBorder="1" applyAlignment="1">
      <alignment horizontal="left" vertical="center"/>
    </xf>
    <xf numFmtId="0" fontId="4" fillId="0" borderId="20" xfId="104" applyFont="1" applyBorder="1">
      <alignment vertical="center"/>
    </xf>
    <xf numFmtId="38" fontId="4" fillId="0" borderId="18" xfId="102" applyFont="1" applyFill="1" applyBorder="1" applyAlignment="1">
      <alignment horizontal="right" vertical="center"/>
    </xf>
    <xf numFmtId="0" fontId="4" fillId="0" borderId="18" xfId="104" applyFont="1" applyBorder="1" applyAlignment="1">
      <alignment horizontal="left" vertical="center"/>
    </xf>
    <xf numFmtId="0" fontId="4" fillId="0" borderId="36" xfId="104" applyFont="1" applyBorder="1">
      <alignment vertical="center"/>
    </xf>
    <xf numFmtId="38" fontId="4" fillId="0" borderId="22" xfId="102" applyFont="1" applyFill="1" applyBorder="1" applyAlignment="1">
      <alignment horizontal="right" vertical="center"/>
    </xf>
    <xf numFmtId="0" fontId="4" fillId="0" borderId="22" xfId="104" applyFont="1" applyBorder="1" applyAlignment="1">
      <alignment horizontal="left" vertical="center"/>
    </xf>
    <xf numFmtId="0" fontId="4" fillId="0" borderId="3" xfId="104" applyFont="1" applyBorder="1">
      <alignment vertical="center"/>
    </xf>
    <xf numFmtId="38" fontId="4" fillId="0" borderId="37" xfId="102" applyFont="1" applyFill="1" applyBorder="1" applyAlignment="1">
      <alignment horizontal="right" vertical="center"/>
    </xf>
    <xf numFmtId="0" fontId="4" fillId="0" borderId="6" xfId="104" applyFont="1" applyBorder="1">
      <alignment vertical="center"/>
    </xf>
    <xf numFmtId="0" fontId="4" fillId="0" borderId="39" xfId="104" applyFont="1" applyBorder="1">
      <alignment vertical="center"/>
    </xf>
    <xf numFmtId="38" fontId="4" fillId="0" borderId="18" xfId="102" applyFont="1" applyBorder="1" applyAlignment="1">
      <alignment horizontal="right" vertical="center"/>
    </xf>
    <xf numFmtId="38" fontId="6" fillId="0" borderId="19" xfId="102" applyFont="1" applyBorder="1" applyAlignment="1">
      <alignment horizontal="right" vertical="center"/>
    </xf>
    <xf numFmtId="38" fontId="0" fillId="0" borderId="0" xfId="102" applyFont="1">
      <alignment vertical="center"/>
    </xf>
    <xf numFmtId="0" fontId="2" fillId="0" borderId="0" xfId="99" applyFont="1">
      <alignment vertical="center"/>
    </xf>
    <xf numFmtId="0" fontId="10" fillId="3" borderId="11" xfId="100" applyFont="1" applyFill="1" applyBorder="1" applyAlignment="1">
      <alignment horizontal="center" vertical="center"/>
    </xf>
    <xf numFmtId="182" fontId="4" fillId="3" borderId="15" xfId="100" applyNumberFormat="1" applyFont="1" applyFill="1" applyBorder="1" applyAlignment="1">
      <alignment horizontal="right" vertical="center"/>
    </xf>
    <xf numFmtId="182" fontId="4" fillId="3" borderId="30" xfId="100" applyNumberFormat="1" applyFont="1" applyFill="1" applyBorder="1" applyAlignment="1">
      <alignment horizontal="right" vertical="center"/>
    </xf>
    <xf numFmtId="182" fontId="4" fillId="3" borderId="25" xfId="100" applyNumberFormat="1" applyFont="1" applyFill="1" applyBorder="1" applyAlignment="1">
      <alignment horizontal="right" vertical="center"/>
    </xf>
    <xf numFmtId="0" fontId="19" fillId="2" borderId="0" xfId="0" applyFont="1" applyFill="1">
      <alignment vertical="center"/>
    </xf>
    <xf numFmtId="38" fontId="25" fillId="0" borderId="66" xfId="102" applyFont="1" applyFill="1" applyBorder="1" applyAlignment="1">
      <alignment horizontal="right" vertical="center" wrapText="1"/>
    </xf>
    <xf numFmtId="182" fontId="0" fillId="0" borderId="24" xfId="0" applyNumberFormat="1" applyBorder="1">
      <alignment vertical="center"/>
    </xf>
    <xf numFmtId="0" fontId="0" fillId="0" borderId="52" xfId="0" applyBorder="1" applyAlignment="1">
      <alignment horizontal="center" vertical="center"/>
    </xf>
    <xf numFmtId="0" fontId="0" fillId="0" borderId="121" xfId="0" applyBorder="1" applyAlignment="1">
      <alignment horizontal="center" vertical="center"/>
    </xf>
    <xf numFmtId="0" fontId="0" fillId="0" borderId="96" xfId="0" applyBorder="1" applyAlignment="1">
      <alignment horizontal="left" vertical="center"/>
    </xf>
    <xf numFmtId="0" fontId="0" fillId="0" borderId="103" xfId="0" applyBorder="1" applyAlignment="1">
      <alignment horizontal="left" vertical="center"/>
    </xf>
    <xf numFmtId="0" fontId="0" fillId="0" borderId="90" xfId="0" applyBorder="1" applyAlignment="1">
      <alignment horizontal="center" vertical="center"/>
    </xf>
    <xf numFmtId="182" fontId="19" fillId="0" borderId="1" xfId="0" applyNumberFormat="1" applyFont="1" applyBorder="1">
      <alignment vertical="center"/>
    </xf>
    <xf numFmtId="0" fontId="0" fillId="0" borderId="14" xfId="0" applyBorder="1" applyAlignment="1">
      <alignment horizontal="left" vertical="center"/>
    </xf>
    <xf numFmtId="0" fontId="0" fillId="0" borderId="65" xfId="0" applyBorder="1" applyAlignment="1">
      <alignment horizontal="left" vertical="center"/>
    </xf>
    <xf numFmtId="0" fontId="0" fillId="0" borderId="92" xfId="0" applyBorder="1" applyAlignment="1">
      <alignment horizontal="center" vertical="center"/>
    </xf>
    <xf numFmtId="38" fontId="4" fillId="0" borderId="103" xfId="102" applyFont="1" applyFill="1" applyBorder="1" applyAlignment="1">
      <alignment horizontal="right" vertical="center"/>
    </xf>
    <xf numFmtId="185" fontId="4" fillId="0" borderId="8" xfId="102" applyNumberFormat="1" applyFont="1" applyFill="1" applyBorder="1" applyAlignment="1">
      <alignment horizontal="center" vertical="center"/>
    </xf>
    <xf numFmtId="186" fontId="4" fillId="0" borderId="8" xfId="102" applyNumberFormat="1" applyFont="1" applyFill="1" applyBorder="1" applyAlignment="1">
      <alignment horizontal="center" vertical="center"/>
    </xf>
    <xf numFmtId="38" fontId="4" fillId="0" borderId="62" xfId="102" applyFont="1" applyFill="1" applyBorder="1" applyAlignment="1">
      <alignment horizontal="center" vertical="center"/>
    </xf>
    <xf numFmtId="176" fontId="4" fillId="0" borderId="62" xfId="102" applyNumberFormat="1" applyFont="1" applyFill="1" applyBorder="1" applyAlignment="1">
      <alignment horizontal="center" vertical="center"/>
    </xf>
    <xf numFmtId="38" fontId="4" fillId="0" borderId="66" xfId="102" applyFont="1" applyFill="1" applyBorder="1" applyAlignment="1">
      <alignment horizontal="right" vertical="center"/>
    </xf>
    <xf numFmtId="38" fontId="4" fillId="0" borderId="8" xfId="102" applyFont="1" applyFill="1" applyBorder="1" applyAlignment="1">
      <alignment vertical="center"/>
    </xf>
    <xf numFmtId="178" fontId="4" fillId="0" borderId="62" xfId="102" applyNumberFormat="1" applyFont="1" applyFill="1" applyBorder="1" applyAlignment="1">
      <alignment horizontal="center" vertical="center"/>
    </xf>
    <xf numFmtId="38" fontId="4" fillId="0" borderId="62" xfId="102" applyFont="1" applyFill="1" applyBorder="1" applyAlignment="1">
      <alignment horizontal="right" vertical="center"/>
    </xf>
    <xf numFmtId="38" fontId="4" fillId="0" borderId="14" xfId="102" applyFont="1" applyFill="1" applyBorder="1" applyAlignment="1">
      <alignment horizontal="right" vertical="center"/>
    </xf>
    <xf numFmtId="185" fontId="4" fillId="0" borderId="31" xfId="102" applyNumberFormat="1" applyFont="1" applyFill="1" applyBorder="1" applyAlignment="1">
      <alignment horizontal="center" vertical="center"/>
    </xf>
    <xf numFmtId="186" fontId="4" fillId="0" borderId="31" xfId="102" applyNumberFormat="1" applyFont="1" applyFill="1" applyBorder="1" applyAlignment="1">
      <alignment horizontal="center" vertical="center"/>
    </xf>
    <xf numFmtId="38" fontId="4" fillId="0" borderId="66" xfId="102" applyFont="1" applyFill="1" applyBorder="1" applyAlignment="1">
      <alignment horizontal="center" vertical="center"/>
    </xf>
    <xf numFmtId="176" fontId="4" fillId="0" borderId="66" xfId="102" applyNumberFormat="1" applyFont="1" applyFill="1" applyBorder="1" applyAlignment="1">
      <alignment horizontal="center" vertical="center"/>
    </xf>
    <xf numFmtId="38" fontId="4" fillId="0" borderId="31" xfId="102" applyFont="1" applyFill="1" applyBorder="1" applyAlignment="1">
      <alignment vertical="center"/>
    </xf>
    <xf numFmtId="178" fontId="4" fillId="0" borderId="66" xfId="102" applyNumberFormat="1" applyFont="1" applyFill="1" applyBorder="1" applyAlignment="1">
      <alignment horizontal="center" vertical="center"/>
    </xf>
    <xf numFmtId="0" fontId="0" fillId="0" borderId="17" xfId="0" applyBorder="1" applyAlignment="1">
      <alignment horizontal="left" vertical="center"/>
    </xf>
    <xf numFmtId="0" fontId="0" fillId="0" borderId="116" xfId="0" applyBorder="1" applyAlignment="1">
      <alignment horizontal="left" vertical="center"/>
    </xf>
    <xf numFmtId="0" fontId="0" fillId="0" borderId="118" xfId="0" applyBorder="1" applyAlignment="1">
      <alignment horizontal="center" vertical="center"/>
    </xf>
    <xf numFmtId="182" fontId="19" fillId="0" borderId="25" xfId="0" applyNumberFormat="1" applyFont="1" applyBorder="1">
      <alignment vertical="center"/>
    </xf>
    <xf numFmtId="38" fontId="4" fillId="0" borderId="38" xfId="102" applyFont="1" applyFill="1" applyBorder="1" applyAlignment="1">
      <alignment horizontal="right" vertical="center"/>
    </xf>
    <xf numFmtId="185" fontId="4" fillId="0" borderId="39" xfId="102" applyNumberFormat="1" applyFont="1" applyFill="1" applyBorder="1" applyAlignment="1">
      <alignment horizontal="center" vertical="center"/>
    </xf>
    <xf numFmtId="186" fontId="4" fillId="0" borderId="39" xfId="102" applyNumberFormat="1" applyFont="1" applyFill="1" applyBorder="1" applyAlignment="1">
      <alignment horizontal="center" vertical="center"/>
    </xf>
    <xf numFmtId="38" fontId="4" fillId="0" borderId="94" xfId="102" applyFont="1" applyFill="1" applyBorder="1" applyAlignment="1">
      <alignment horizontal="center" vertical="center"/>
    </xf>
    <xf numFmtId="176" fontId="4" fillId="0" borderId="94" xfId="102" applyNumberFormat="1" applyFont="1" applyFill="1" applyBorder="1" applyAlignment="1">
      <alignment horizontal="center" vertical="center"/>
    </xf>
    <xf numFmtId="38" fontId="4" fillId="0" borderId="117" xfId="102" applyFont="1" applyFill="1" applyBorder="1" applyAlignment="1">
      <alignment horizontal="right" vertical="center"/>
    </xf>
    <xf numFmtId="38" fontId="4" fillId="0" borderId="39" xfId="102" applyFont="1" applyFill="1" applyBorder="1" applyAlignment="1">
      <alignment vertical="center"/>
    </xf>
    <xf numFmtId="0" fontId="1" fillId="0" borderId="0" xfId="0" applyFont="1" applyAlignment="1">
      <alignment horizontal="right" vertical="center"/>
    </xf>
    <xf numFmtId="0" fontId="19" fillId="0" borderId="126" xfId="0" applyFont="1" applyBorder="1" applyAlignment="1">
      <alignment horizontal="center" vertical="center"/>
    </xf>
    <xf numFmtId="185" fontId="4" fillId="0" borderId="28" xfId="102" applyNumberFormat="1" applyFont="1" applyFill="1" applyBorder="1" applyAlignment="1">
      <alignment horizontal="center" vertical="center"/>
    </xf>
    <xf numFmtId="186" fontId="4" fillId="0" borderId="28" xfId="102" applyNumberFormat="1" applyFont="1" applyFill="1" applyBorder="1" applyAlignment="1">
      <alignment horizontal="center" vertical="center"/>
    </xf>
    <xf numFmtId="38" fontId="4" fillId="0" borderId="57" xfId="102" applyFont="1" applyFill="1" applyBorder="1" applyAlignment="1">
      <alignment horizontal="center" vertical="center"/>
    </xf>
    <xf numFmtId="176" fontId="4" fillId="0" borderId="57" xfId="102" applyNumberFormat="1" applyFont="1" applyFill="1" applyBorder="1" applyAlignment="1">
      <alignment horizontal="center" vertical="center"/>
    </xf>
    <xf numFmtId="38" fontId="4" fillId="0" borderId="8" xfId="102" applyFont="1" applyFill="1" applyBorder="1" applyAlignment="1">
      <alignment horizontal="right" vertical="center"/>
    </xf>
    <xf numFmtId="178" fontId="4" fillId="0" borderId="57" xfId="102" applyNumberFormat="1" applyFont="1" applyFill="1" applyBorder="1" applyAlignment="1">
      <alignment horizontal="center" vertical="center"/>
    </xf>
    <xf numFmtId="38" fontId="4" fillId="0" borderId="17" xfId="102" applyFont="1" applyFill="1" applyBorder="1" applyAlignment="1">
      <alignment horizontal="right" vertical="center"/>
    </xf>
    <xf numFmtId="185" fontId="4" fillId="0" borderId="93" xfId="102" applyNumberFormat="1" applyFont="1" applyFill="1" applyBorder="1" applyAlignment="1">
      <alignment horizontal="center" vertical="center"/>
    </xf>
    <xf numFmtId="186" fontId="4" fillId="0" borderId="93" xfId="102" applyNumberFormat="1" applyFont="1" applyFill="1" applyBorder="1" applyAlignment="1">
      <alignment horizontal="center" vertical="center"/>
    </xf>
    <xf numFmtId="38" fontId="4" fillId="0" borderId="117" xfId="102" applyFont="1" applyFill="1" applyBorder="1" applyAlignment="1">
      <alignment horizontal="center" vertical="center"/>
    </xf>
    <xf numFmtId="176" fontId="4" fillId="0" borderId="117" xfId="102" applyNumberFormat="1" applyFont="1" applyFill="1" applyBorder="1" applyAlignment="1">
      <alignment horizontal="center" vertical="center"/>
    </xf>
    <xf numFmtId="38" fontId="4" fillId="0" borderId="93" xfId="102" applyFont="1" applyFill="1" applyBorder="1" applyAlignment="1">
      <alignment vertical="center"/>
    </xf>
    <xf numFmtId="180" fontId="2" fillId="0" borderId="54" xfId="103" applyNumberFormat="1" applyFont="1" applyBorder="1" applyAlignment="1">
      <alignment horizontal="center" vertical="center"/>
    </xf>
    <xf numFmtId="0" fontId="4" fillId="0" borderId="0" xfId="99" applyFont="1" applyAlignment="1">
      <alignment horizontal="right"/>
    </xf>
    <xf numFmtId="0" fontId="4" fillId="0" borderId="0" xfId="99" applyFont="1" applyAlignment="1">
      <alignment horizontal="left"/>
    </xf>
    <xf numFmtId="0" fontId="4" fillId="0" borderId="0" xfId="99" applyFont="1" applyAlignment="1">
      <alignment horizontal="center"/>
    </xf>
    <xf numFmtId="189" fontId="4" fillId="0" borderId="0" xfId="99" applyNumberFormat="1" applyFont="1" applyAlignment="1"/>
    <xf numFmtId="0" fontId="4" fillId="0" borderId="0" xfId="99" applyFont="1" applyAlignment="1"/>
    <xf numFmtId="189" fontId="4" fillId="0" borderId="0" xfId="99" applyNumberFormat="1" applyFont="1" applyAlignment="1">
      <alignment horizontal="left"/>
    </xf>
    <xf numFmtId="188" fontId="14" fillId="0" borderId="0" xfId="100" applyNumberFormat="1" applyFont="1" applyAlignment="1">
      <alignment horizontal="right" vertical="center"/>
    </xf>
    <xf numFmtId="182" fontId="4" fillId="0" borderId="96" xfId="62" applyNumberFormat="1" applyFont="1" applyBorder="1" applyAlignment="1">
      <alignment horizontal="left" vertical="center" wrapText="1"/>
    </xf>
    <xf numFmtId="0" fontId="13" fillId="0" borderId="13" xfId="62" applyFont="1" applyBorder="1" applyAlignment="1">
      <alignment horizontal="left" vertical="center"/>
    </xf>
    <xf numFmtId="182" fontId="4" fillId="0" borderId="14" xfId="62" applyNumberFormat="1" applyFont="1" applyBorder="1" applyAlignment="1">
      <alignment horizontal="left" vertical="center"/>
    </xf>
    <xf numFmtId="0" fontId="13" fillId="0" borderId="30" xfId="62" applyFont="1" applyBorder="1" applyAlignment="1">
      <alignment horizontal="left" vertical="center"/>
    </xf>
    <xf numFmtId="0" fontId="13" fillId="0" borderId="30" xfId="62" applyFont="1" applyBorder="1" applyAlignment="1">
      <alignment vertical="center"/>
    </xf>
    <xf numFmtId="0" fontId="13" fillId="0" borderId="97" xfId="62" applyFont="1" applyBorder="1" applyAlignment="1">
      <alignment horizontal="left" vertical="center"/>
    </xf>
    <xf numFmtId="0" fontId="13" fillId="0" borderId="95" xfId="62" applyFont="1" applyBorder="1" applyAlignment="1">
      <alignment horizontal="left" vertical="center"/>
    </xf>
    <xf numFmtId="182" fontId="0" fillId="0" borderId="19" xfId="61" applyNumberFormat="1" applyFont="1" applyBorder="1">
      <alignment vertical="center"/>
    </xf>
    <xf numFmtId="182" fontId="8" fillId="0" borderId="0" xfId="62" applyNumberFormat="1" applyFont="1" applyAlignment="1">
      <alignment horizontal="right" vertical="center"/>
    </xf>
    <xf numFmtId="182" fontId="4" fillId="0" borderId="0" xfId="62" applyNumberFormat="1" applyFont="1" applyAlignment="1">
      <alignment vertical="center"/>
    </xf>
    <xf numFmtId="38" fontId="4" fillId="0" borderId="0" xfId="102" applyFont="1" applyFill="1">
      <alignment vertical="center"/>
    </xf>
    <xf numFmtId="38" fontId="4" fillId="0" borderId="11" xfId="102" applyFont="1" applyFill="1" applyBorder="1" applyAlignment="1">
      <alignment horizontal="center" vertical="center"/>
    </xf>
    <xf numFmtId="0" fontId="7" fillId="0" borderId="11" xfId="104" applyFont="1" applyBorder="1" applyAlignment="1">
      <alignment horizontal="center" vertical="center" wrapText="1"/>
    </xf>
    <xf numFmtId="0" fontId="4" fillId="0" borderId="13" xfId="104" applyFont="1" applyBorder="1" applyAlignment="1">
      <alignment horizontal="right" vertical="center"/>
    </xf>
    <xf numFmtId="0" fontId="4" fillId="0" borderId="13" xfId="104" applyFont="1" applyBorder="1">
      <alignment vertical="center"/>
    </xf>
    <xf numFmtId="0" fontId="4" fillId="0" borderId="15" xfId="104" applyFont="1" applyBorder="1" applyAlignment="1">
      <alignment horizontal="right" vertical="center"/>
    </xf>
    <xf numFmtId="0" fontId="4" fillId="0" borderId="15" xfId="104" applyFont="1" applyBorder="1">
      <alignment vertical="center"/>
    </xf>
    <xf numFmtId="0" fontId="4" fillId="0" borderId="24" xfId="104" applyFont="1" applyBorder="1" applyAlignment="1">
      <alignment horizontal="right" vertical="center"/>
    </xf>
    <xf numFmtId="0" fontId="4" fillId="0" borderId="24" xfId="104" applyFont="1" applyBorder="1">
      <alignment vertical="center"/>
    </xf>
    <xf numFmtId="38" fontId="4" fillId="0" borderId="25" xfId="102" applyFont="1" applyFill="1" applyBorder="1" applyAlignment="1">
      <alignment horizontal="right" vertical="center"/>
    </xf>
    <xf numFmtId="0" fontId="4" fillId="0" borderId="25" xfId="104" applyFont="1" applyBorder="1" applyAlignment="1">
      <alignment horizontal="right" vertical="center"/>
    </xf>
    <xf numFmtId="0" fontId="4" fillId="0" borderId="25" xfId="104" applyFont="1" applyBorder="1">
      <alignment vertical="center"/>
    </xf>
    <xf numFmtId="38" fontId="6" fillId="0" borderId="19" xfId="102" applyFont="1" applyFill="1" applyBorder="1" applyAlignment="1">
      <alignment horizontal="right" vertical="center"/>
    </xf>
    <xf numFmtId="38" fontId="9" fillId="0" borderId="0" xfId="102" applyFont="1" applyFill="1">
      <alignment vertical="center"/>
    </xf>
    <xf numFmtId="38" fontId="4" fillId="0" borderId="0" xfId="2" applyFont="1" applyFill="1">
      <alignment vertical="center"/>
    </xf>
    <xf numFmtId="0" fontId="5" fillId="0" borderId="0" xfId="9" applyFont="1" applyAlignment="1">
      <alignment horizontal="right" vertical="center"/>
    </xf>
    <xf numFmtId="184" fontId="0" fillId="0" borderId="45" xfId="0" applyNumberFormat="1" applyBorder="1" applyAlignment="1">
      <alignment horizontal="center" vertical="center" wrapText="1"/>
    </xf>
    <xf numFmtId="0" fontId="19" fillId="0" borderId="101" xfId="9" applyFont="1" applyBorder="1" applyAlignment="1">
      <alignment horizontal="center" vertical="center"/>
    </xf>
    <xf numFmtId="38" fontId="54" fillId="0" borderId="62" xfId="2" applyFill="1" applyBorder="1">
      <alignment vertical="center"/>
    </xf>
    <xf numFmtId="38" fontId="54" fillId="0" borderId="66" xfId="2" applyFill="1" applyBorder="1">
      <alignment vertical="center"/>
    </xf>
    <xf numFmtId="0" fontId="10" fillId="0" borderId="0" xfId="62" applyFont="1" applyAlignment="1">
      <alignment vertical="center" wrapText="1"/>
    </xf>
    <xf numFmtId="182" fontId="4" fillId="0" borderId="101" xfId="62" applyNumberFormat="1" applyFont="1" applyBorder="1" applyAlignment="1">
      <alignment horizontal="center" vertical="center"/>
    </xf>
    <xf numFmtId="182" fontId="4" fillId="0" borderId="32" xfId="62" applyNumberFormat="1" applyFont="1" applyBorder="1" applyAlignment="1">
      <alignment horizontal="center" vertical="center"/>
    </xf>
    <xf numFmtId="14" fontId="19" fillId="0" borderId="61" xfId="0" applyNumberFormat="1" applyFont="1" applyBorder="1" applyAlignment="1">
      <alignment horizontal="left" vertical="center" shrinkToFit="1"/>
    </xf>
    <xf numFmtId="182" fontId="4" fillId="0" borderId="62" xfId="62" applyNumberFormat="1" applyFont="1" applyBorder="1" applyAlignment="1">
      <alignment horizontal="right" vertical="center"/>
    </xf>
    <xf numFmtId="182" fontId="4" fillId="0" borderId="62" xfId="62" applyNumberFormat="1" applyFont="1" applyBorder="1" applyAlignment="1">
      <alignment horizontal="center" vertical="center"/>
    </xf>
    <xf numFmtId="182" fontId="4" fillId="0" borderId="8" xfId="62" applyNumberFormat="1" applyFont="1" applyBorder="1" applyAlignment="1">
      <alignment horizontal="center" vertical="center"/>
    </xf>
    <xf numFmtId="38" fontId="54" fillId="0" borderId="24" xfId="2" applyFill="1" applyBorder="1">
      <alignment vertical="center"/>
    </xf>
    <xf numFmtId="184" fontId="19" fillId="0" borderId="61" xfId="0" applyNumberFormat="1" applyFont="1" applyBorder="1" applyAlignment="1">
      <alignment horizontal="left" vertical="center" shrinkToFit="1"/>
    </xf>
    <xf numFmtId="182" fontId="4" fillId="0" borderId="66" xfId="62" applyNumberFormat="1" applyFont="1" applyBorder="1" applyAlignment="1">
      <alignment horizontal="right" vertical="center"/>
    </xf>
    <xf numFmtId="182" fontId="4" fillId="0" borderId="66" xfId="62" applyNumberFormat="1" applyFont="1" applyBorder="1" applyAlignment="1">
      <alignment horizontal="center" vertical="center"/>
    </xf>
    <xf numFmtId="182" fontId="4" fillId="0" borderId="31" xfId="62" applyNumberFormat="1" applyFont="1" applyBorder="1" applyAlignment="1">
      <alignment horizontal="center" vertical="center"/>
    </xf>
    <xf numFmtId="38" fontId="54" fillId="0" borderId="30" xfId="2" applyFill="1" applyBorder="1">
      <alignment vertical="center"/>
    </xf>
    <xf numFmtId="184" fontId="19" fillId="0" borderId="34" xfId="0" applyNumberFormat="1" applyFont="1" applyBorder="1" applyAlignment="1">
      <alignment horizontal="left" vertical="center" shrinkToFit="1"/>
    </xf>
    <xf numFmtId="184" fontId="0" fillId="0" borderId="39" xfId="0" applyNumberFormat="1" applyBorder="1" applyAlignment="1">
      <alignment horizontal="left" vertical="center"/>
    </xf>
    <xf numFmtId="182" fontId="0" fillId="0" borderId="94" xfId="0" applyNumberFormat="1" applyBorder="1" applyAlignment="1">
      <alignment horizontal="center" vertical="center"/>
    </xf>
    <xf numFmtId="182" fontId="4" fillId="0" borderId="117" xfId="62" applyNumberFormat="1" applyFont="1" applyBorder="1" applyAlignment="1">
      <alignment horizontal="right" vertical="center"/>
    </xf>
    <xf numFmtId="182" fontId="4" fillId="0" borderId="117" xfId="62" applyNumberFormat="1" applyFont="1" applyBorder="1" applyAlignment="1">
      <alignment horizontal="center" vertical="center"/>
    </xf>
    <xf numFmtId="182" fontId="4" fillId="0" borderId="93" xfId="62" applyNumberFormat="1" applyFont="1" applyBorder="1" applyAlignment="1">
      <alignment horizontal="center" vertical="center"/>
    </xf>
    <xf numFmtId="38" fontId="54" fillId="0" borderId="25" xfId="2" applyFill="1" applyBorder="1">
      <alignment vertical="center"/>
    </xf>
    <xf numFmtId="0" fontId="17" fillId="0" borderId="40" xfId="61" applyFont="1" applyBorder="1" applyAlignment="1">
      <alignment horizontal="right" vertical="center"/>
    </xf>
    <xf numFmtId="182" fontId="17" fillId="0" borderId="42" xfId="61" applyNumberFormat="1" applyFont="1" applyBorder="1">
      <alignment vertical="center"/>
    </xf>
    <xf numFmtId="38" fontId="0" fillId="0" borderId="0" xfId="2" applyFont="1" applyFill="1">
      <alignment vertical="center"/>
    </xf>
    <xf numFmtId="0" fontId="17" fillId="0" borderId="0" xfId="9" applyFont="1">
      <alignment vertical="center"/>
    </xf>
    <xf numFmtId="0" fontId="17" fillId="0" borderId="0" xfId="9" applyFont="1" applyAlignment="1">
      <alignment horizontal="right" vertical="center"/>
    </xf>
    <xf numFmtId="0" fontId="6" fillId="0" borderId="0" xfId="61" applyFont="1" applyAlignment="1">
      <alignment horizontal="center" vertical="center"/>
    </xf>
    <xf numFmtId="182" fontId="6" fillId="0" borderId="19" xfId="61" applyNumberFormat="1" applyFont="1" applyBorder="1">
      <alignment vertical="center"/>
    </xf>
    <xf numFmtId="0" fontId="54" fillId="0" borderId="25" xfId="9" applyBorder="1">
      <alignment vertical="center"/>
    </xf>
    <xf numFmtId="0" fontId="26" fillId="0" borderId="0" xfId="99" applyFont="1" applyAlignment="1">
      <alignment horizontal="center" vertical="center" wrapText="1"/>
    </xf>
    <xf numFmtId="0" fontId="10" fillId="0" borderId="0" xfId="99" applyFont="1" applyAlignment="1">
      <alignment horizontal="right" vertical="center"/>
    </xf>
    <xf numFmtId="0" fontId="4" fillId="0" borderId="0" xfId="99" applyFont="1" applyAlignment="1">
      <alignment horizontal="right" vertical="center"/>
    </xf>
    <xf numFmtId="0" fontId="4" fillId="0" borderId="1" xfId="99" applyFont="1" applyBorder="1">
      <alignment vertical="center"/>
    </xf>
    <xf numFmtId="0" fontId="4" fillId="3" borderId="0" xfId="99" applyFont="1" applyFill="1">
      <alignment vertical="center"/>
    </xf>
    <xf numFmtId="0" fontId="4" fillId="3" borderId="3" xfId="99" applyFont="1" applyFill="1" applyBorder="1">
      <alignment vertical="center"/>
    </xf>
    <xf numFmtId="0" fontId="4" fillId="3" borderId="5" xfId="99" applyFont="1" applyFill="1" applyBorder="1">
      <alignment vertical="center"/>
    </xf>
    <xf numFmtId="0" fontId="4" fillId="3" borderId="4" xfId="99" applyFont="1" applyFill="1" applyBorder="1">
      <alignment vertical="center"/>
    </xf>
    <xf numFmtId="0" fontId="4" fillId="3" borderId="8" xfId="99" applyFont="1" applyFill="1" applyBorder="1">
      <alignment vertical="center"/>
    </xf>
    <xf numFmtId="0" fontId="4" fillId="3" borderId="1" xfId="99" applyFont="1" applyFill="1" applyBorder="1">
      <alignment vertical="center"/>
    </xf>
    <xf numFmtId="0" fontId="4" fillId="3" borderId="9" xfId="99" applyFont="1" applyFill="1" applyBorder="1">
      <alignment vertical="center"/>
    </xf>
    <xf numFmtId="0" fontId="7" fillId="3" borderId="0" xfId="99" applyFont="1" applyFill="1">
      <alignment vertical="center"/>
    </xf>
    <xf numFmtId="0" fontId="7" fillId="0" borderId="0" xfId="99" applyFont="1">
      <alignment vertical="center"/>
    </xf>
    <xf numFmtId="38" fontId="4" fillId="0" borderId="66" xfId="50" applyFont="1" applyFill="1" applyBorder="1" applyAlignment="1">
      <alignment horizontal="center" vertical="center"/>
    </xf>
    <xf numFmtId="38" fontId="4" fillId="0" borderId="66" xfId="64" applyNumberFormat="1" applyFont="1" applyBorder="1" applyAlignment="1">
      <alignment horizontal="right" vertical="center"/>
    </xf>
    <xf numFmtId="184" fontId="20" fillId="0" borderId="0" xfId="0" applyNumberFormat="1" applyFont="1" applyAlignment="1">
      <alignment horizontal="centerContinuous" vertical="center" wrapText="1"/>
    </xf>
    <xf numFmtId="38" fontId="4" fillId="0" borderId="103" xfId="2" applyFont="1" applyFill="1" applyBorder="1" applyAlignment="1">
      <alignment horizontal="right" vertical="center"/>
    </xf>
    <xf numFmtId="185" fontId="4" fillId="0" borderId="28" xfId="2" applyNumberFormat="1" applyFont="1" applyFill="1" applyBorder="1" applyAlignment="1">
      <alignment horizontal="center" vertical="center"/>
    </xf>
    <xf numFmtId="186" fontId="4" fillId="0" borderId="28" xfId="2" applyNumberFormat="1" applyFont="1" applyFill="1" applyBorder="1" applyAlignment="1">
      <alignment horizontal="center" vertical="center"/>
    </xf>
    <xf numFmtId="38" fontId="4" fillId="0" borderId="57" xfId="2" applyFont="1" applyFill="1" applyBorder="1" applyAlignment="1">
      <alignment horizontal="center" vertical="center"/>
    </xf>
    <xf numFmtId="176" fontId="4" fillId="0" borderId="57" xfId="2" applyNumberFormat="1" applyFont="1" applyFill="1" applyBorder="1" applyAlignment="1">
      <alignment horizontal="center" vertical="center"/>
    </xf>
    <xf numFmtId="38" fontId="4" fillId="0" borderId="62" xfId="2" applyFont="1" applyFill="1" applyBorder="1" applyAlignment="1">
      <alignment horizontal="right" vertical="center"/>
    </xf>
    <xf numFmtId="38" fontId="4" fillId="0" borderId="8" xfId="2" applyFont="1" applyFill="1" applyBorder="1" applyAlignment="1">
      <alignment horizontal="right" vertical="center"/>
    </xf>
    <xf numFmtId="178" fontId="4" fillId="0" borderId="57" xfId="2" applyNumberFormat="1" applyFont="1" applyFill="1" applyBorder="1" applyAlignment="1">
      <alignment horizontal="center" vertical="center"/>
    </xf>
    <xf numFmtId="38" fontId="4" fillId="0" borderId="8" xfId="2" applyFont="1" applyBorder="1" applyAlignment="1">
      <alignment horizontal="right" vertical="center"/>
    </xf>
    <xf numFmtId="185" fontId="4" fillId="0" borderId="8" xfId="2" applyNumberFormat="1" applyFont="1" applyFill="1" applyBorder="1" applyAlignment="1">
      <alignment horizontal="center" vertical="center"/>
    </xf>
    <xf numFmtId="186" fontId="4" fillId="0" borderId="8" xfId="2" applyNumberFormat="1" applyFont="1" applyFill="1" applyBorder="1" applyAlignment="1">
      <alignment horizontal="center" vertical="center"/>
    </xf>
    <xf numFmtId="38" fontId="4" fillId="0" borderId="62" xfId="2" applyFont="1" applyFill="1" applyBorder="1" applyAlignment="1">
      <alignment horizontal="center" vertical="center"/>
    </xf>
    <xf numFmtId="176" fontId="4" fillId="0" borderId="62" xfId="2" applyNumberFormat="1" applyFont="1" applyFill="1" applyBorder="1" applyAlignment="1">
      <alignment horizontal="center" vertical="center"/>
    </xf>
    <xf numFmtId="38" fontId="4" fillId="0" borderId="66" xfId="2" applyFont="1" applyFill="1" applyBorder="1" applyAlignment="1">
      <alignment horizontal="right" vertical="center"/>
    </xf>
    <xf numFmtId="38" fontId="4" fillId="0" borderId="8" xfId="2" applyFont="1" applyFill="1" applyBorder="1" applyAlignment="1">
      <alignment vertical="center"/>
    </xf>
    <xf numFmtId="178" fontId="4" fillId="0" borderId="62" xfId="2" applyNumberFormat="1" applyFont="1" applyFill="1" applyBorder="1" applyAlignment="1">
      <alignment horizontal="center" vertical="center"/>
    </xf>
    <xf numFmtId="0" fontId="20" fillId="0" borderId="0" xfId="0" applyFont="1">
      <alignment vertical="center"/>
    </xf>
    <xf numFmtId="186" fontId="4" fillId="0" borderId="6" xfId="102" applyNumberFormat="1" applyFont="1" applyFill="1" applyBorder="1" applyAlignment="1">
      <alignment horizontal="center" vertical="center"/>
    </xf>
    <xf numFmtId="38" fontId="4" fillId="0" borderId="89" xfId="102" applyFont="1" applyFill="1" applyBorder="1" applyAlignment="1">
      <alignment horizontal="center" vertical="center"/>
    </xf>
    <xf numFmtId="178" fontId="4" fillId="0" borderId="89" xfId="102" applyNumberFormat="1" applyFont="1" applyFill="1" applyBorder="1" applyAlignment="1">
      <alignment horizontal="center" vertical="center"/>
    </xf>
    <xf numFmtId="38" fontId="4" fillId="0" borderId="89" xfId="102" applyFont="1" applyFill="1" applyBorder="1" applyAlignment="1">
      <alignment horizontal="right" vertical="center"/>
    </xf>
    <xf numFmtId="182" fontId="0" fillId="0" borderId="3" xfId="0" applyNumberFormat="1" applyBorder="1">
      <alignment vertical="center"/>
    </xf>
    <xf numFmtId="182" fontId="1" fillId="0" borderId="76" xfId="0" applyNumberFormat="1" applyFont="1" applyBorder="1" applyAlignment="1">
      <alignment horizontal="right" vertical="center"/>
    </xf>
    <xf numFmtId="0" fontId="0" fillId="0" borderId="109" xfId="0" applyBorder="1">
      <alignment vertical="center"/>
    </xf>
    <xf numFmtId="182" fontId="22" fillId="0" borderId="91" xfId="0" applyNumberFormat="1" applyFont="1" applyBorder="1">
      <alignment vertical="center"/>
    </xf>
    <xf numFmtId="182" fontId="20" fillId="0" borderId="145" xfId="0" applyNumberFormat="1" applyFont="1" applyBorder="1">
      <alignment vertical="center"/>
    </xf>
    <xf numFmtId="186" fontId="4" fillId="0" borderId="3" xfId="102" applyNumberFormat="1" applyFont="1" applyFill="1" applyBorder="1" applyAlignment="1">
      <alignment horizontal="center" vertical="center"/>
    </xf>
    <xf numFmtId="38" fontId="4" fillId="0" borderId="109" xfId="102" applyFont="1" applyFill="1" applyBorder="1" applyAlignment="1">
      <alignment horizontal="center" vertical="center"/>
    </xf>
    <xf numFmtId="178" fontId="4" fillId="0" borderId="109" xfId="102" applyNumberFormat="1" applyFont="1" applyFill="1" applyBorder="1" applyAlignment="1">
      <alignment horizontal="center" vertical="center"/>
    </xf>
    <xf numFmtId="38" fontId="4" fillId="0" borderId="109" xfId="102" applyFont="1" applyFill="1" applyBorder="1" applyAlignment="1">
      <alignment horizontal="right" vertical="center"/>
    </xf>
    <xf numFmtId="182" fontId="20" fillId="0" borderId="146" xfId="0" applyNumberFormat="1" applyFont="1" applyBorder="1">
      <alignment vertical="center"/>
    </xf>
    <xf numFmtId="182" fontId="22" fillId="0" borderId="0" xfId="0" applyNumberFormat="1" applyFont="1">
      <alignment vertical="center"/>
    </xf>
    <xf numFmtId="182" fontId="0" fillId="0" borderId="37" xfId="0" applyNumberFormat="1" applyBorder="1">
      <alignment vertical="center"/>
    </xf>
    <xf numFmtId="182" fontId="4" fillId="0" borderId="146" xfId="62" applyNumberFormat="1" applyFont="1" applyBorder="1" applyAlignment="1">
      <alignment horizontal="right" vertical="center"/>
    </xf>
    <xf numFmtId="182" fontId="4" fillId="0" borderId="37" xfId="62" applyNumberFormat="1" applyFont="1" applyBorder="1" applyAlignment="1">
      <alignment horizontal="right" vertical="center"/>
    </xf>
    <xf numFmtId="182" fontId="4" fillId="0" borderId="146" xfId="100" applyNumberFormat="1" applyFont="1" applyBorder="1" applyAlignment="1">
      <alignment horizontal="right" vertical="center"/>
    </xf>
    <xf numFmtId="182" fontId="4" fillId="0" borderId="80" xfId="100" applyNumberFormat="1" applyFont="1" applyBorder="1" applyAlignment="1">
      <alignment horizontal="right" vertical="center"/>
    </xf>
    <xf numFmtId="182" fontId="4" fillId="0" borderId="91" xfId="62" applyNumberFormat="1" applyFont="1" applyBorder="1" applyAlignment="1">
      <alignment horizontal="right" vertical="center"/>
    </xf>
    <xf numFmtId="38" fontId="8" fillId="0" borderId="0" xfId="102" applyFont="1" applyFill="1" applyAlignment="1">
      <alignment horizontal="right" vertical="center"/>
    </xf>
    <xf numFmtId="38" fontId="4" fillId="0" borderId="19" xfId="102" applyFont="1" applyFill="1" applyBorder="1">
      <alignment vertical="center"/>
    </xf>
    <xf numFmtId="0" fontId="26" fillId="0" borderId="14" xfId="0" applyFont="1" applyBorder="1">
      <alignment vertical="center"/>
    </xf>
    <xf numFmtId="38" fontId="26" fillId="2" borderId="66" xfId="2" applyFont="1" applyFill="1" applyBorder="1" applyAlignment="1">
      <alignment horizontal="right" vertical="center" wrapText="1"/>
    </xf>
    <xf numFmtId="182" fontId="26" fillId="0" borderId="131" xfId="0" applyNumberFormat="1" applyFont="1" applyBorder="1" applyAlignment="1">
      <alignment horizontal="right" vertical="center" wrapText="1"/>
    </xf>
    <xf numFmtId="0" fontId="26" fillId="0" borderId="16" xfId="0" applyFont="1" applyBorder="1">
      <alignment vertical="center"/>
    </xf>
    <xf numFmtId="0" fontId="26" fillId="0" borderId="7" xfId="0" applyFont="1" applyBorder="1" applyAlignment="1">
      <alignment horizontal="left" vertical="center" wrapText="1"/>
    </xf>
    <xf numFmtId="182" fontId="26" fillId="0" borderId="137" xfId="0" applyNumberFormat="1" applyFont="1" applyBorder="1" applyAlignment="1">
      <alignment horizontal="right" vertical="center" wrapText="1"/>
    </xf>
    <xf numFmtId="0" fontId="26" fillId="0" borderId="40" xfId="0" applyFont="1" applyBorder="1" applyAlignment="1">
      <alignment horizontal="left" vertical="center"/>
    </xf>
    <xf numFmtId="0" fontId="26" fillId="0" borderId="133" xfId="0" applyFont="1" applyBorder="1" applyAlignment="1">
      <alignment horizontal="left" vertical="center" wrapText="1"/>
    </xf>
    <xf numFmtId="182" fontId="26" fillId="0" borderId="134" xfId="0" applyNumberFormat="1" applyFont="1" applyBorder="1" applyAlignment="1">
      <alignment horizontal="right" vertical="center" wrapText="1"/>
    </xf>
    <xf numFmtId="182" fontId="26" fillId="0" borderId="135" xfId="0" applyNumberFormat="1" applyFont="1" applyBorder="1" applyAlignment="1">
      <alignment horizontal="right" vertical="center" wrapText="1"/>
    </xf>
    <xf numFmtId="0" fontId="26" fillId="0" borderId="40" xfId="0" applyFont="1" applyBorder="1">
      <alignment vertical="center"/>
    </xf>
    <xf numFmtId="182" fontId="26" fillId="2" borderId="134" xfId="0" applyNumberFormat="1" applyFont="1" applyFill="1" applyBorder="1" applyAlignment="1">
      <alignment horizontal="right" vertical="center" wrapText="1"/>
    </xf>
    <xf numFmtId="182" fontId="26" fillId="0" borderId="0" xfId="0" applyNumberFormat="1" applyFont="1" applyAlignment="1">
      <alignment horizontal="right" vertical="center" wrapText="1"/>
    </xf>
    <xf numFmtId="0" fontId="69" fillId="0" borderId="0" xfId="0" applyFont="1" applyAlignment="1">
      <alignment horizontal="left" vertical="center"/>
    </xf>
    <xf numFmtId="0" fontId="19" fillId="0" borderId="0" xfId="9" applyFont="1">
      <alignment vertical="center"/>
    </xf>
    <xf numFmtId="0" fontId="19" fillId="0" borderId="0" xfId="61" applyFont="1">
      <alignment vertical="center"/>
    </xf>
    <xf numFmtId="14" fontId="0" fillId="2" borderId="61" xfId="0" applyNumberFormat="1" applyFill="1" applyBorder="1">
      <alignment vertical="center"/>
    </xf>
    <xf numFmtId="14" fontId="0" fillId="2" borderId="9" xfId="0" applyNumberFormat="1" applyFill="1" applyBorder="1">
      <alignment vertical="center"/>
    </xf>
    <xf numFmtId="14" fontId="0" fillId="2" borderId="65" xfId="0" applyNumberFormat="1" applyFill="1" applyBorder="1">
      <alignment vertical="center"/>
    </xf>
    <xf numFmtId="14" fontId="0" fillId="2" borderId="124" xfId="0" applyNumberFormat="1" applyFill="1" applyBorder="1">
      <alignment vertical="center"/>
    </xf>
    <xf numFmtId="182" fontId="0" fillId="2" borderId="90" xfId="0" applyNumberFormat="1" applyFill="1" applyBorder="1">
      <alignment vertical="center"/>
    </xf>
    <xf numFmtId="182" fontId="0" fillId="2" borderId="92" xfId="0" applyNumberFormat="1" applyFill="1" applyBorder="1">
      <alignment vertical="center"/>
    </xf>
    <xf numFmtId="182" fontId="0" fillId="2" borderId="118" xfId="0" applyNumberFormat="1" applyFill="1" applyBorder="1">
      <alignment vertical="center"/>
    </xf>
    <xf numFmtId="14" fontId="0" fillId="2" borderId="116" xfId="0" applyNumberFormat="1" applyFill="1" applyBorder="1">
      <alignment vertical="center"/>
    </xf>
    <xf numFmtId="14" fontId="0" fillId="2" borderId="4" xfId="0" applyNumberFormat="1" applyFill="1" applyBorder="1">
      <alignment vertical="center"/>
    </xf>
    <xf numFmtId="0" fontId="13" fillId="2" borderId="31" xfId="62" applyFont="1" applyFill="1" applyBorder="1" applyAlignment="1">
      <alignment horizontal="left" vertical="center"/>
    </xf>
    <xf numFmtId="0" fontId="13" fillId="2" borderId="31" xfId="62" applyFont="1" applyFill="1" applyBorder="1" applyAlignment="1">
      <alignment vertical="center"/>
    </xf>
    <xf numFmtId="0" fontId="13" fillId="2" borderId="32" xfId="62" applyFont="1" applyFill="1" applyBorder="1" applyAlignment="1">
      <alignment horizontal="left" vertical="center"/>
    </xf>
    <xf numFmtId="0" fontId="13" fillId="2" borderId="32" xfId="62" applyFont="1" applyFill="1" applyBorder="1" applyAlignment="1">
      <alignment vertical="center"/>
    </xf>
    <xf numFmtId="182" fontId="0" fillId="2" borderId="97" xfId="60" applyNumberFormat="1" applyFont="1" applyFill="1" applyBorder="1" applyAlignment="1">
      <alignment horizontal="right" vertical="center"/>
    </xf>
    <xf numFmtId="182" fontId="0" fillId="2" borderId="95" xfId="60" applyNumberFormat="1" applyFont="1" applyFill="1" applyBorder="1" applyAlignment="1">
      <alignment horizontal="right" vertical="center"/>
    </xf>
    <xf numFmtId="184" fontId="4" fillId="2" borderId="61" xfId="100" applyNumberFormat="1" applyFont="1" applyFill="1" applyBorder="1" applyAlignment="1">
      <alignment horizontal="right" vertical="center"/>
    </xf>
    <xf numFmtId="184" fontId="4" fillId="2" borderId="62" xfId="100" applyNumberFormat="1" applyFont="1" applyFill="1" applyBorder="1" applyAlignment="1">
      <alignment horizontal="right" vertical="center"/>
    </xf>
    <xf numFmtId="182" fontId="4" fillId="2" borderId="90" xfId="100" applyNumberFormat="1" applyFont="1" applyFill="1" applyBorder="1" applyAlignment="1">
      <alignment horizontal="right" vertical="center"/>
    </xf>
    <xf numFmtId="184" fontId="4" fillId="2" borderId="65" xfId="100" applyNumberFormat="1" applyFont="1" applyFill="1" applyBorder="1" applyAlignment="1">
      <alignment horizontal="right" vertical="center"/>
    </xf>
    <xf numFmtId="184" fontId="4" fillId="2" borderId="66" xfId="100" applyNumberFormat="1" applyFont="1" applyFill="1" applyBorder="1" applyAlignment="1">
      <alignment horizontal="right" vertical="center"/>
    </xf>
    <xf numFmtId="182" fontId="4" fillId="2" borderId="92" xfId="100" applyNumberFormat="1" applyFont="1" applyFill="1" applyBorder="1" applyAlignment="1">
      <alignment horizontal="right" vertical="center"/>
    </xf>
    <xf numFmtId="184" fontId="4" fillId="2" borderId="98" xfId="100" applyNumberFormat="1" applyFont="1" applyFill="1" applyBorder="1" applyAlignment="1">
      <alignment horizontal="right" vertical="center"/>
    </xf>
    <xf numFmtId="184" fontId="4" fillId="2" borderId="101" xfId="100" applyNumberFormat="1" applyFont="1" applyFill="1" applyBorder="1" applyAlignment="1">
      <alignment horizontal="right" vertical="center"/>
    </xf>
    <xf numFmtId="182" fontId="4" fillId="2" borderId="102" xfId="100" applyNumberFormat="1" applyFont="1" applyFill="1" applyBorder="1" applyAlignment="1">
      <alignment horizontal="right" vertical="center"/>
    </xf>
    <xf numFmtId="0" fontId="4" fillId="2" borderId="1" xfId="99" applyFont="1" applyFill="1" applyBorder="1" applyAlignment="1">
      <alignment horizontal="center"/>
    </xf>
    <xf numFmtId="0" fontId="4" fillId="2" borderId="2" xfId="99" applyFont="1" applyFill="1" applyBorder="1" applyAlignment="1">
      <alignment horizontal="center"/>
    </xf>
    <xf numFmtId="38" fontId="4" fillId="0" borderId="31" xfId="2" applyFont="1" applyFill="1" applyBorder="1" applyAlignment="1">
      <alignment horizontal="right" vertical="center"/>
    </xf>
    <xf numFmtId="38" fontId="4" fillId="0" borderId="93" xfId="2" applyFont="1" applyFill="1" applyBorder="1" applyAlignment="1">
      <alignment horizontal="right" vertical="center"/>
    </xf>
    <xf numFmtId="182" fontId="4" fillId="0" borderId="13" xfId="62" applyNumberFormat="1" applyFont="1" applyBorder="1" applyAlignment="1">
      <alignment horizontal="center" vertical="center"/>
    </xf>
    <xf numFmtId="182" fontId="4" fillId="0" borderId="30" xfId="62" applyNumberFormat="1" applyFont="1" applyBorder="1" applyAlignment="1">
      <alignment horizontal="center" vertical="center"/>
    </xf>
    <xf numFmtId="0" fontId="4" fillId="0" borderId="31" xfId="62" applyFont="1" applyBorder="1" applyAlignment="1">
      <alignment horizontal="center" vertical="center"/>
    </xf>
    <xf numFmtId="38" fontId="4" fillId="0" borderId="32" xfId="2" applyFont="1" applyFill="1" applyBorder="1" applyAlignment="1">
      <alignment horizontal="right" vertical="center"/>
    </xf>
    <xf numFmtId="0" fontId="4" fillId="0" borderId="32" xfId="62" applyFont="1" applyBorder="1" applyAlignment="1">
      <alignment horizontal="center" vertical="center"/>
    </xf>
    <xf numFmtId="0" fontId="13" fillId="2" borderId="65" xfId="62" applyFont="1" applyFill="1" applyBorder="1" applyAlignment="1">
      <alignment vertical="center"/>
    </xf>
    <xf numFmtId="182" fontId="4" fillId="2" borderId="30" xfId="62" applyNumberFormat="1" applyFont="1" applyFill="1" applyBorder="1" applyAlignment="1">
      <alignment horizontal="right" vertical="center"/>
    </xf>
    <xf numFmtId="0" fontId="13" fillId="2" borderId="65" xfId="62" applyFont="1" applyFill="1" applyBorder="1" applyAlignment="1">
      <alignment horizontal="left" vertical="center"/>
    </xf>
    <xf numFmtId="0" fontId="13" fillId="2" borderId="116" xfId="62" applyFont="1" applyFill="1" applyBorder="1" applyAlignment="1">
      <alignment horizontal="left" vertical="center"/>
    </xf>
    <xf numFmtId="0" fontId="13" fillId="2" borderId="93" xfId="62" applyFont="1" applyFill="1" applyBorder="1" applyAlignment="1">
      <alignment horizontal="left" vertical="center"/>
    </xf>
    <xf numFmtId="0" fontId="13" fillId="2" borderId="93" xfId="62" applyFont="1" applyFill="1" applyBorder="1" applyAlignment="1">
      <alignment vertical="center"/>
    </xf>
    <xf numFmtId="182" fontId="4" fillId="2" borderId="37" xfId="62" applyNumberFormat="1" applyFont="1" applyFill="1" applyBorder="1" applyAlignment="1">
      <alignment horizontal="right" vertical="center"/>
    </xf>
    <xf numFmtId="182" fontId="0" fillId="2" borderId="64" xfId="0" applyNumberFormat="1" applyFill="1" applyBorder="1" applyAlignment="1">
      <alignment horizontal="right" vertical="center"/>
    </xf>
    <xf numFmtId="2" fontId="4" fillId="2" borderId="103" xfId="0" applyNumberFormat="1" applyFont="1" applyFill="1" applyBorder="1" applyAlignment="1">
      <alignment horizontal="center" vertical="center"/>
    </xf>
    <xf numFmtId="182" fontId="0" fillId="2" borderId="97" xfId="0" applyNumberFormat="1" applyFill="1" applyBorder="1" applyAlignment="1">
      <alignment horizontal="right" vertical="center"/>
    </xf>
    <xf numFmtId="182" fontId="0" fillId="2" borderId="95" xfId="0" applyNumberFormat="1" applyFill="1" applyBorder="1" applyAlignment="1">
      <alignment horizontal="right" vertical="center"/>
    </xf>
    <xf numFmtId="2" fontId="4" fillId="2" borderId="38" xfId="0" applyNumberFormat="1" applyFont="1" applyFill="1" applyBorder="1" applyAlignment="1">
      <alignment horizontal="center" vertical="center"/>
    </xf>
    <xf numFmtId="14" fontId="19" fillId="2" borderId="61" xfId="0" applyNumberFormat="1" applyFont="1" applyFill="1" applyBorder="1" applyAlignment="1">
      <alignment horizontal="left" vertical="center" shrinkToFit="1"/>
    </xf>
    <xf numFmtId="184" fontId="19" fillId="2" borderId="61" xfId="0" applyNumberFormat="1" applyFont="1" applyFill="1" applyBorder="1" applyAlignment="1">
      <alignment horizontal="left" vertical="center" shrinkToFit="1"/>
    </xf>
    <xf numFmtId="184" fontId="19" fillId="2" borderId="34" xfId="0" applyNumberFormat="1" applyFont="1" applyFill="1" applyBorder="1" applyAlignment="1">
      <alignment horizontal="left" vertical="center" shrinkToFit="1"/>
    </xf>
    <xf numFmtId="182" fontId="4" fillId="2" borderId="62" xfId="62" applyNumberFormat="1" applyFont="1" applyFill="1" applyBorder="1" applyAlignment="1">
      <alignment horizontal="right" vertical="center"/>
    </xf>
    <xf numFmtId="182" fontId="4" fillId="2" borderId="62" xfId="62" applyNumberFormat="1" applyFont="1" applyFill="1" applyBorder="1" applyAlignment="1">
      <alignment horizontal="center" vertical="center"/>
    </xf>
    <xf numFmtId="182" fontId="4" fillId="2" borderId="8" xfId="62" applyNumberFormat="1" applyFont="1" applyFill="1" applyBorder="1" applyAlignment="1">
      <alignment horizontal="center" vertical="center"/>
    </xf>
    <xf numFmtId="182" fontId="4" fillId="2" borderId="66" xfId="62" applyNumberFormat="1" applyFont="1" applyFill="1" applyBorder="1" applyAlignment="1">
      <alignment horizontal="right" vertical="center"/>
    </xf>
    <xf numFmtId="182" fontId="4" fillId="2" borderId="66" xfId="62" applyNumberFormat="1" applyFont="1" applyFill="1" applyBorder="1" applyAlignment="1">
      <alignment horizontal="center" vertical="center"/>
    </xf>
    <xf numFmtId="182" fontId="4" fillId="2" borderId="31" xfId="62" applyNumberFormat="1" applyFont="1" applyFill="1" applyBorder="1" applyAlignment="1">
      <alignment horizontal="center" vertical="center"/>
    </xf>
    <xf numFmtId="182" fontId="4" fillId="2" borderId="117" xfId="62" applyNumberFormat="1" applyFont="1" applyFill="1" applyBorder="1" applyAlignment="1">
      <alignment horizontal="right" vertical="center"/>
    </xf>
    <xf numFmtId="182" fontId="4" fillId="2" borderId="117" xfId="62" applyNumberFormat="1" applyFont="1" applyFill="1" applyBorder="1" applyAlignment="1">
      <alignment horizontal="center" vertical="center"/>
    </xf>
    <xf numFmtId="182" fontId="4" fillId="2" borderId="93" xfId="62" applyNumberFormat="1" applyFont="1" applyFill="1" applyBorder="1" applyAlignment="1">
      <alignment horizontal="center" vertical="center"/>
    </xf>
    <xf numFmtId="0" fontId="13" fillId="2" borderId="98" xfId="62" applyFont="1" applyFill="1" applyBorder="1" applyAlignment="1">
      <alignment horizontal="left" vertical="center"/>
    </xf>
    <xf numFmtId="182" fontId="0" fillId="0" borderId="62" xfId="0" applyNumberFormat="1" applyBorder="1" applyAlignment="1">
      <alignment horizontal="right" vertical="center"/>
    </xf>
    <xf numFmtId="0" fontId="19" fillId="3" borderId="0" xfId="104" applyFill="1">
      <alignment vertical="center"/>
    </xf>
    <xf numFmtId="0" fontId="11" fillId="3" borderId="0" xfId="104" applyFont="1" applyFill="1" applyAlignment="1">
      <alignment horizontal="right" vertical="center"/>
    </xf>
    <xf numFmtId="0" fontId="19" fillId="3" borderId="10" xfId="104" applyFill="1" applyBorder="1" applyAlignment="1">
      <alignment horizontal="center" vertical="center"/>
    </xf>
    <xf numFmtId="0" fontId="19" fillId="3" borderId="113" xfId="104" applyFill="1" applyBorder="1" applyAlignment="1">
      <alignment horizontal="center" vertical="center"/>
    </xf>
    <xf numFmtId="0" fontId="19" fillId="3" borderId="114" xfId="104" applyFill="1" applyBorder="1" applyAlignment="1">
      <alignment horizontal="center" vertical="center"/>
    </xf>
    <xf numFmtId="0" fontId="19" fillId="3" borderId="115" xfId="104" applyFill="1" applyBorder="1" applyAlignment="1">
      <alignment horizontal="center" vertical="center"/>
    </xf>
    <xf numFmtId="0" fontId="19" fillId="3" borderId="103" xfId="104" applyFill="1" applyBorder="1">
      <alignment vertical="center"/>
    </xf>
    <xf numFmtId="38" fontId="0" fillId="3" borderId="61" xfId="105" applyFont="1" applyFill="1" applyBorder="1" applyAlignment="1">
      <alignment vertical="center"/>
    </xf>
    <xf numFmtId="0" fontId="19" fillId="3" borderId="62" xfId="104" applyFill="1" applyBorder="1">
      <alignment vertical="center"/>
    </xf>
    <xf numFmtId="38" fontId="0" fillId="3" borderId="90" xfId="102" applyFont="1" applyFill="1" applyBorder="1">
      <alignment vertical="center"/>
    </xf>
    <xf numFmtId="0" fontId="19" fillId="3" borderId="17" xfId="104" applyFill="1" applyBorder="1">
      <alignment vertical="center"/>
    </xf>
    <xf numFmtId="38" fontId="0" fillId="3" borderId="116" xfId="105" applyFont="1" applyFill="1" applyBorder="1" applyAlignment="1">
      <alignment vertical="center"/>
    </xf>
    <xf numFmtId="0" fontId="19" fillId="3" borderId="117" xfId="104" applyFill="1" applyBorder="1">
      <alignment vertical="center"/>
    </xf>
    <xf numFmtId="0" fontId="19" fillId="3" borderId="118" xfId="104" applyFill="1" applyBorder="1">
      <alignment vertical="center"/>
    </xf>
    <xf numFmtId="38" fontId="0" fillId="3" borderId="0" xfId="105" applyFont="1" applyFill="1" applyAlignment="1">
      <alignment vertical="center"/>
    </xf>
    <xf numFmtId="0" fontId="19" fillId="3" borderId="0" xfId="104" applyFill="1" applyAlignment="1">
      <alignment horizontal="right" vertical="center"/>
    </xf>
    <xf numFmtId="38" fontId="0" fillId="3" borderId="19" xfId="105" applyFont="1" applyFill="1" applyBorder="1" applyAlignment="1">
      <alignment vertical="center"/>
    </xf>
    <xf numFmtId="38" fontId="0" fillId="3" borderId="113" xfId="105" applyFont="1" applyFill="1" applyBorder="1" applyAlignment="1">
      <alignment horizontal="center" vertical="center"/>
    </xf>
    <xf numFmtId="0" fontId="19" fillId="3" borderId="103" xfId="104" applyFill="1" applyBorder="1" applyAlignment="1">
      <alignment vertical="center" wrapText="1"/>
    </xf>
    <xf numFmtId="0" fontId="19" fillId="3" borderId="16" xfId="104" applyFill="1" applyBorder="1" applyAlignment="1">
      <alignment vertical="center" wrapText="1"/>
    </xf>
    <xf numFmtId="0" fontId="19" fillId="3" borderId="89" xfId="104" applyFill="1" applyBorder="1">
      <alignment vertical="center"/>
    </xf>
    <xf numFmtId="190" fontId="0" fillId="3" borderId="61" xfId="106" applyFont="1" applyFill="1" applyBorder="1" applyAlignment="1">
      <alignment vertical="center"/>
    </xf>
    <xf numFmtId="191" fontId="19" fillId="3" borderId="62" xfId="104" applyNumberFormat="1" applyFill="1" applyBorder="1" applyAlignment="1">
      <alignment horizontal="center" vertical="center"/>
    </xf>
    <xf numFmtId="192" fontId="19" fillId="3" borderId="62" xfId="104" applyNumberFormat="1" applyFill="1" applyBorder="1" applyAlignment="1">
      <alignment horizontal="center" vertical="center"/>
    </xf>
    <xf numFmtId="0" fontId="19" fillId="3" borderId="16" xfId="104" applyFill="1" applyBorder="1">
      <alignment vertical="center"/>
    </xf>
    <xf numFmtId="190" fontId="0" fillId="3" borderId="29" xfId="106" applyFont="1" applyFill="1" applyBorder="1" applyAlignment="1">
      <alignment vertical="center"/>
    </xf>
    <xf numFmtId="0" fontId="19" fillId="3" borderId="116" xfId="104" applyFill="1" applyBorder="1">
      <alignment vertical="center"/>
    </xf>
    <xf numFmtId="190" fontId="19" fillId="3" borderId="19" xfId="104" applyNumberFormat="1" applyFill="1" applyBorder="1">
      <alignment vertical="center"/>
    </xf>
    <xf numFmtId="0" fontId="16" fillId="3" borderId="0" xfId="104" applyFont="1" applyFill="1">
      <alignment vertical="center"/>
    </xf>
    <xf numFmtId="0" fontId="19" fillId="0" borderId="0" xfId="103" applyAlignment="1">
      <alignment horizontal="right" vertical="center"/>
    </xf>
    <xf numFmtId="0" fontId="25" fillId="0" borderId="20" xfId="103" applyFont="1" applyBorder="1">
      <alignment vertical="center"/>
    </xf>
    <xf numFmtId="0" fontId="25" fillId="0" borderId="0" xfId="103" applyFont="1">
      <alignment vertical="center"/>
    </xf>
    <xf numFmtId="0" fontId="25" fillId="0" borderId="0" xfId="103" applyFont="1" applyAlignment="1">
      <alignment horizontal="right" vertical="center"/>
    </xf>
    <xf numFmtId="0" fontId="25" fillId="0" borderId="114" xfId="103" applyFont="1" applyBorder="1" applyAlignment="1">
      <alignment horizontal="center" vertical="center" wrapText="1"/>
    </xf>
    <xf numFmtId="0" fontId="28" fillId="0" borderId="0" xfId="103" applyFont="1">
      <alignment vertical="center"/>
    </xf>
    <xf numFmtId="0" fontId="25" fillId="0" borderId="103" xfId="103" applyFont="1" applyBorder="1">
      <alignment vertical="center"/>
    </xf>
    <xf numFmtId="0" fontId="25" fillId="0" borderId="9" xfId="103" applyFont="1" applyBorder="1" applyAlignment="1">
      <alignment horizontal="left" vertical="center" wrapText="1"/>
    </xf>
    <xf numFmtId="38" fontId="25" fillId="2" borderId="62" xfId="102" applyFont="1" applyFill="1" applyBorder="1" applyAlignment="1">
      <alignment horizontal="right" vertical="center" wrapText="1"/>
    </xf>
    <xf numFmtId="182" fontId="25" fillId="0" borderId="130" xfId="103" applyNumberFormat="1" applyFont="1" applyBorder="1" applyAlignment="1">
      <alignment horizontal="right" vertical="center" wrapText="1"/>
    </xf>
    <xf numFmtId="0" fontId="25" fillId="0" borderId="61" xfId="103" applyFont="1" applyBorder="1" applyAlignment="1">
      <alignment horizontal="left" vertical="center"/>
    </xf>
    <xf numFmtId="0" fontId="25" fillId="0" borderId="62" xfId="103" applyFont="1" applyBorder="1" applyAlignment="1">
      <alignment horizontal="left" vertical="center"/>
    </xf>
    <xf numFmtId="0" fontId="25" fillId="0" borderId="14" xfId="103" applyFont="1" applyBorder="1">
      <alignment vertical="center"/>
    </xf>
    <xf numFmtId="0" fontId="25" fillId="0" borderId="124" xfId="103" applyFont="1" applyBorder="1">
      <alignment vertical="center"/>
    </xf>
    <xf numFmtId="38" fontId="25" fillId="2" borderId="66" xfId="102" applyFont="1" applyFill="1" applyBorder="1" applyAlignment="1">
      <alignment horizontal="right" vertical="center" wrapText="1"/>
    </xf>
    <xf numFmtId="182" fontId="25" fillId="0" borderId="131" xfId="103" applyNumberFormat="1" applyFont="1" applyBorder="1" applyAlignment="1">
      <alignment horizontal="right" vertical="center" wrapText="1"/>
    </xf>
    <xf numFmtId="0" fontId="25" fillId="0" borderId="124" xfId="103" applyFont="1" applyBorder="1" applyAlignment="1">
      <alignment horizontal="left" vertical="center"/>
    </xf>
    <xf numFmtId="0" fontId="25" fillId="0" borderId="124" xfId="103" applyFont="1" applyBorder="1" applyAlignment="1">
      <alignment horizontal="left" vertical="center" wrapText="1"/>
    </xf>
    <xf numFmtId="0" fontId="25" fillId="0" borderId="23" xfId="103" applyFont="1" applyBorder="1">
      <alignment vertical="center"/>
    </xf>
    <xf numFmtId="0" fontId="25" fillId="0" borderId="4" xfId="103" applyFont="1" applyBorder="1" applyAlignment="1">
      <alignment horizontal="left" vertical="center" wrapText="1"/>
    </xf>
    <xf numFmtId="182" fontId="25" fillId="0" borderId="132" xfId="103" applyNumberFormat="1" applyFont="1" applyBorder="1" applyAlignment="1">
      <alignment horizontal="right" vertical="center" wrapText="1"/>
    </xf>
    <xf numFmtId="0" fontId="26" fillId="0" borderId="4" xfId="103" applyFont="1" applyBorder="1" applyAlignment="1">
      <alignment horizontal="left" vertical="center" wrapText="1"/>
    </xf>
    <xf numFmtId="0" fontId="25" fillId="0" borderId="40" xfId="103" applyFont="1" applyBorder="1" applyAlignment="1">
      <alignment horizontal="left" vertical="center"/>
    </xf>
    <xf numFmtId="0" fontId="25" fillId="0" borderId="133" xfId="103" applyFont="1" applyBorder="1" applyAlignment="1">
      <alignment horizontal="left" vertical="center" wrapText="1"/>
    </xf>
    <xf numFmtId="182" fontId="25" fillId="0" borderId="134" xfId="103" applyNumberFormat="1" applyFont="1" applyBorder="1" applyAlignment="1">
      <alignment horizontal="right" vertical="center" wrapText="1"/>
    </xf>
    <xf numFmtId="182" fontId="25" fillId="0" borderId="135" xfId="103" applyNumberFormat="1" applyFont="1" applyBorder="1" applyAlignment="1">
      <alignment horizontal="right" vertical="center" wrapText="1"/>
    </xf>
    <xf numFmtId="182" fontId="25" fillId="0" borderId="62" xfId="103" applyNumberFormat="1" applyFont="1" applyBorder="1" applyAlignment="1">
      <alignment horizontal="right" vertical="center" wrapText="1"/>
    </xf>
    <xf numFmtId="0" fontId="69" fillId="0" borderId="81" xfId="0" applyFont="1" applyBorder="1" applyAlignment="1">
      <alignment horizontal="center" vertical="center"/>
    </xf>
    <xf numFmtId="0" fontId="19" fillId="0" borderId="0" xfId="107">
      <alignment vertical="center"/>
    </xf>
    <xf numFmtId="0" fontId="34" fillId="0" borderId="0" xfId="107" applyFont="1">
      <alignment vertical="center"/>
    </xf>
    <xf numFmtId="0" fontId="74" fillId="0" borderId="0" xfId="107" applyFont="1" applyAlignment="1">
      <alignment horizontal="center" vertical="center"/>
    </xf>
    <xf numFmtId="0" fontId="17" fillId="0" borderId="0" xfId="107" applyFont="1">
      <alignment vertical="center"/>
    </xf>
    <xf numFmtId="0" fontId="76" fillId="0" borderId="0" xfId="107" applyFont="1" applyAlignment="1">
      <alignment horizontal="left" vertical="center" wrapText="1"/>
    </xf>
    <xf numFmtId="182" fontId="34" fillId="0" borderId="70" xfId="107" applyNumberFormat="1" applyFont="1" applyBorder="1" applyAlignment="1">
      <alignment horizontal="right" vertical="center" wrapText="1"/>
    </xf>
    <xf numFmtId="182" fontId="34" fillId="2" borderId="94" xfId="107" applyNumberFormat="1" applyFont="1" applyFill="1" applyBorder="1" applyAlignment="1">
      <alignment horizontal="right" vertical="center" wrapText="1"/>
    </xf>
    <xf numFmtId="0" fontId="75" fillId="0" borderId="129" xfId="107" applyFont="1" applyBorder="1" applyAlignment="1">
      <alignment horizontal="center" vertical="center" wrapText="1"/>
    </xf>
    <xf numFmtId="0" fontId="75" fillId="0" borderId="114" xfId="107" applyFont="1" applyBorder="1" applyAlignment="1">
      <alignment horizontal="center" vertical="center" wrapText="1"/>
    </xf>
    <xf numFmtId="0" fontId="77" fillId="0" borderId="14" xfId="107" applyFont="1" applyBorder="1" applyAlignment="1">
      <alignment vertical="center" wrapText="1"/>
    </xf>
    <xf numFmtId="0" fontId="57" fillId="0" borderId="1" xfId="0" applyFont="1" applyBorder="1" applyAlignment="1">
      <alignment horizontal="left" vertical="center"/>
    </xf>
    <xf numFmtId="182" fontId="34" fillId="0" borderId="119" xfId="107" applyNumberFormat="1" applyFont="1" applyBorder="1" applyAlignment="1">
      <alignment horizontal="right" vertical="center" wrapText="1"/>
    </xf>
    <xf numFmtId="182" fontId="34" fillId="0" borderId="61" xfId="107" applyNumberFormat="1" applyFont="1" applyBorder="1" applyAlignment="1">
      <alignment horizontal="right" vertical="center" wrapText="1"/>
    </xf>
    <xf numFmtId="0" fontId="19" fillId="0" borderId="103" xfId="107" applyBorder="1">
      <alignment vertical="center"/>
    </xf>
    <xf numFmtId="0" fontId="19" fillId="0" borderId="14" xfId="107" applyBorder="1">
      <alignment vertical="center"/>
    </xf>
    <xf numFmtId="0" fontId="19" fillId="2" borderId="97" xfId="0" applyFont="1" applyFill="1" applyBorder="1" applyAlignment="1">
      <alignment horizontal="left" vertical="center"/>
    </xf>
    <xf numFmtId="0" fontId="19" fillId="2" borderId="64" xfId="0" applyFont="1" applyFill="1" applyBorder="1" applyAlignment="1">
      <alignment horizontal="left" vertical="center"/>
    </xf>
    <xf numFmtId="182" fontId="34" fillId="0" borderId="131" xfId="107" applyNumberFormat="1" applyFont="1" applyBorder="1" applyAlignment="1">
      <alignment horizontal="right" vertical="center" wrapText="1"/>
    </xf>
    <xf numFmtId="182" fontId="34" fillId="2" borderId="65" xfId="107" applyNumberFormat="1" applyFont="1" applyFill="1" applyBorder="1" applyAlignment="1">
      <alignment horizontal="right" vertical="center" wrapText="1"/>
    </xf>
    <xf numFmtId="0" fontId="77" fillId="2" borderId="97" xfId="107" applyFont="1" applyFill="1" applyBorder="1" applyAlignment="1">
      <alignment vertical="center" wrapText="1"/>
    </xf>
    <xf numFmtId="182" fontId="34" fillId="2" borderId="116" xfId="107" applyNumberFormat="1" applyFont="1" applyFill="1" applyBorder="1" applyAlignment="1">
      <alignment horizontal="right" vertical="center" wrapText="1"/>
    </xf>
    <xf numFmtId="182" fontId="34" fillId="0" borderId="133" xfId="107" applyNumberFormat="1" applyFont="1" applyBorder="1" applyAlignment="1">
      <alignment horizontal="right" vertical="center" wrapText="1"/>
    </xf>
    <xf numFmtId="182" fontId="34" fillId="0" borderId="135" xfId="107" applyNumberFormat="1" applyFont="1" applyBorder="1" applyAlignment="1">
      <alignment horizontal="right" vertical="center" wrapText="1"/>
    </xf>
    <xf numFmtId="0" fontId="11" fillId="0" borderId="0" xfId="107" applyFont="1">
      <alignment vertical="center"/>
    </xf>
    <xf numFmtId="187" fontId="0" fillId="2" borderId="16" xfId="0" applyNumberFormat="1" applyFill="1" applyBorder="1" applyAlignment="1">
      <alignment horizontal="center" vertical="center"/>
    </xf>
    <xf numFmtId="187" fontId="17" fillId="0" borderId="19" xfId="0" applyNumberFormat="1" applyFont="1" applyBorder="1" applyAlignment="1">
      <alignment horizontal="center" vertical="center"/>
    </xf>
    <xf numFmtId="0" fontId="75" fillId="0" borderId="150" xfId="107" applyFont="1" applyBorder="1" applyAlignment="1">
      <alignment horizontal="center" vertical="center" wrapText="1"/>
    </xf>
    <xf numFmtId="0" fontId="75" fillId="0" borderId="151" xfId="107" applyFont="1" applyBorder="1" applyAlignment="1">
      <alignment horizontal="center" vertical="center" wrapText="1"/>
    </xf>
    <xf numFmtId="0" fontId="75" fillId="0" borderId="148" xfId="107" applyFont="1" applyBorder="1" applyAlignment="1">
      <alignment horizontal="center" vertical="center" wrapText="1"/>
    </xf>
    <xf numFmtId="0" fontId="75" fillId="0" borderId="149" xfId="107" applyFont="1" applyBorder="1" applyAlignment="1">
      <alignment horizontal="center" vertical="center" wrapText="1"/>
    </xf>
    <xf numFmtId="0" fontId="75" fillId="0" borderId="152" xfId="107" applyFont="1" applyBorder="1" applyAlignment="1">
      <alignment horizontal="center" vertical="center" wrapText="1"/>
    </xf>
    <xf numFmtId="0" fontId="75" fillId="0" borderId="153" xfId="107" applyFont="1" applyBorder="1" applyAlignment="1">
      <alignment horizontal="center" vertical="center" wrapText="1"/>
    </xf>
    <xf numFmtId="0" fontId="1" fillId="4" borderId="0" xfId="0" applyFont="1" applyFill="1" applyAlignment="1">
      <alignment horizontal="centerContinuous" vertical="center" wrapText="1"/>
    </xf>
    <xf numFmtId="0" fontId="0" fillId="4" borderId="0" xfId="0" applyFill="1" applyAlignment="1">
      <alignment horizontal="centerContinuous" vertical="center" wrapText="1"/>
    </xf>
    <xf numFmtId="0" fontId="16" fillId="4" borderId="0" xfId="0" applyFont="1" applyFill="1" applyAlignment="1">
      <alignment horizontal="centerContinuous" vertical="center" wrapText="1"/>
    </xf>
    <xf numFmtId="0" fontId="0" fillId="4" borderId="0" xfId="0" applyFill="1" applyAlignment="1">
      <alignment horizontal="right" vertical="center" wrapText="1"/>
    </xf>
    <xf numFmtId="0" fontId="25" fillId="4" borderId="0" xfId="0" applyFont="1" applyFill="1" applyAlignment="1">
      <alignment horizontal="right" vertical="center"/>
    </xf>
    <xf numFmtId="0" fontId="0" fillId="4" borderId="0" xfId="0" applyFill="1">
      <alignment vertical="center"/>
    </xf>
    <xf numFmtId="0" fontId="26" fillId="4" borderId="35" xfId="0" applyFont="1" applyFill="1" applyBorder="1" applyAlignment="1">
      <alignment horizontal="center" vertical="center" wrapText="1"/>
    </xf>
    <xf numFmtId="0" fontId="25" fillId="4" borderId="79" xfId="0" applyFont="1" applyFill="1" applyBorder="1" applyAlignment="1">
      <alignment horizontal="center" vertical="center" wrapText="1"/>
    </xf>
    <xf numFmtId="0" fontId="23" fillId="4" borderId="61" xfId="0" applyFont="1" applyFill="1" applyBorder="1" applyAlignment="1">
      <alignment horizontal="center" vertical="center" wrapText="1"/>
    </xf>
    <xf numFmtId="0" fontId="25" fillId="4" borderId="62" xfId="0" applyFont="1" applyFill="1" applyBorder="1" applyAlignment="1">
      <alignment horizontal="center" vertical="center" wrapText="1"/>
    </xf>
    <xf numFmtId="0" fontId="25" fillId="4" borderId="89" xfId="0" applyFont="1" applyFill="1" applyBorder="1" applyAlignment="1">
      <alignment horizontal="center" vertical="center" wrapText="1"/>
    </xf>
    <xf numFmtId="0" fontId="25" fillId="4" borderId="65" xfId="0" applyFont="1" applyFill="1" applyBorder="1" applyAlignment="1">
      <alignment horizontal="justify" vertical="center" wrapText="1"/>
    </xf>
    <xf numFmtId="38" fontId="25" fillId="4" borderId="66" xfId="2" applyFont="1" applyFill="1" applyBorder="1" applyAlignment="1">
      <alignment horizontal="right" vertical="center" wrapText="1"/>
    </xf>
    <xf numFmtId="0" fontId="25" fillId="4" borderId="92" xfId="0" applyFont="1" applyFill="1" applyBorder="1" applyAlignment="1">
      <alignment horizontal="right" vertical="center" wrapText="1"/>
    </xf>
    <xf numFmtId="38" fontId="25" fillId="4" borderId="66" xfId="102" applyFont="1" applyFill="1" applyBorder="1" applyAlignment="1">
      <alignment horizontal="right" vertical="center" wrapText="1"/>
    </xf>
    <xf numFmtId="0" fontId="26" fillId="4" borderId="65" xfId="0" applyFont="1" applyFill="1" applyBorder="1" applyAlignment="1">
      <alignment horizontal="justify" vertical="center" wrapText="1"/>
    </xf>
    <xf numFmtId="0" fontId="10" fillId="4" borderId="65" xfId="0" applyFont="1" applyFill="1" applyBorder="1" applyAlignment="1">
      <alignment horizontal="left" vertical="center" wrapText="1"/>
    </xf>
    <xf numFmtId="38" fontId="25" fillId="4" borderId="109" xfId="2" applyFont="1" applyFill="1" applyBorder="1" applyAlignment="1">
      <alignment horizontal="right" vertical="center" wrapText="1"/>
    </xf>
    <xf numFmtId="0" fontId="25" fillId="4" borderId="138" xfId="0" applyFont="1" applyFill="1" applyBorder="1" applyAlignment="1">
      <alignment horizontal="right" vertical="center" wrapText="1"/>
    </xf>
    <xf numFmtId="0" fontId="26" fillId="4" borderId="29" xfId="0" applyFont="1" applyFill="1" applyBorder="1" applyAlignment="1">
      <alignment horizontal="left" vertical="center" wrapText="1"/>
    </xf>
    <xf numFmtId="0" fontId="25" fillId="4" borderId="116" xfId="0" applyFont="1" applyFill="1" applyBorder="1" applyAlignment="1">
      <alignment horizontal="center" vertical="center" wrapText="1"/>
    </xf>
    <xf numFmtId="38" fontId="25" fillId="4" borderId="117" xfId="2" applyFont="1" applyFill="1" applyBorder="1" applyAlignment="1">
      <alignment horizontal="right" vertical="center" wrapText="1"/>
    </xf>
    <xf numFmtId="38" fontId="25" fillId="4" borderId="128" xfId="2" applyFont="1" applyFill="1" applyBorder="1" applyAlignment="1">
      <alignment horizontal="right" vertical="center" wrapText="1"/>
    </xf>
    <xf numFmtId="38" fontId="27" fillId="4" borderId="117" xfId="2" applyFont="1" applyFill="1" applyBorder="1" applyAlignment="1">
      <alignment horizontal="right" vertical="center" wrapText="1"/>
    </xf>
    <xf numFmtId="0" fontId="25" fillId="4" borderId="78" xfId="0" applyFont="1" applyFill="1" applyBorder="1" applyAlignment="1">
      <alignment horizontal="right" vertical="center" wrapText="1"/>
    </xf>
    <xf numFmtId="0" fontId="28" fillId="4" borderId="0" xfId="0" applyFont="1" applyFill="1" applyAlignment="1">
      <alignment horizontal="justify" vertical="center"/>
    </xf>
    <xf numFmtId="182" fontId="34" fillId="0" borderId="156" xfId="107" applyNumberFormat="1" applyFont="1" applyBorder="1" applyAlignment="1">
      <alignment horizontal="right" vertical="center" wrapText="1"/>
    </xf>
    <xf numFmtId="182" fontId="34" fillId="2" borderId="39" xfId="107" applyNumberFormat="1" applyFont="1" applyFill="1" applyBorder="1" applyAlignment="1">
      <alignment horizontal="right" vertical="center" wrapText="1"/>
    </xf>
    <xf numFmtId="0" fontId="26" fillId="0" borderId="124" xfId="104" applyFont="1" applyBorder="1" applyAlignment="1">
      <alignment horizontal="left" vertical="center" wrapText="1"/>
    </xf>
    <xf numFmtId="0" fontId="26" fillId="0" borderId="7" xfId="104" applyFont="1" applyBorder="1" applyAlignment="1">
      <alignment horizontal="left" vertical="center" wrapText="1"/>
    </xf>
    <xf numFmtId="0" fontId="4" fillId="0" borderId="0" xfId="53" applyFont="1" applyAlignment="1">
      <alignment horizontal="center" vertical="center"/>
    </xf>
    <xf numFmtId="0" fontId="4" fillId="0" borderId="0" xfId="53" applyFont="1" applyAlignment="1">
      <alignment horizontal="right" vertical="center"/>
    </xf>
    <xf numFmtId="0" fontId="4" fillId="0" borderId="0" xfId="53" applyFont="1" applyAlignment="1">
      <alignment vertical="center"/>
    </xf>
    <xf numFmtId="0" fontId="6" fillId="0" borderId="0" xfId="53" applyFont="1" applyAlignment="1">
      <alignment vertical="center"/>
    </xf>
    <xf numFmtId="0" fontId="23" fillId="0" borderId="0" xfId="104" applyFont="1" applyAlignment="1">
      <alignment horizontal="center" vertical="center" wrapText="1"/>
    </xf>
    <xf numFmtId="0" fontId="4" fillId="0" borderId="0" xfId="53" applyFont="1" applyAlignment="1">
      <alignment horizontal="center" vertical="center" wrapText="1"/>
    </xf>
    <xf numFmtId="0" fontId="4" fillId="0" borderId="113" xfId="53" applyFont="1" applyBorder="1" applyAlignment="1">
      <alignment horizontal="center" vertical="center"/>
    </xf>
    <xf numFmtId="0" fontId="4" fillId="0" borderId="127" xfId="53" applyFont="1" applyBorder="1" applyAlignment="1">
      <alignment horizontal="center" vertical="center"/>
    </xf>
    <xf numFmtId="0" fontId="4" fillId="0" borderId="115" xfId="53" applyFont="1" applyBorder="1" applyAlignment="1">
      <alignment horizontal="center" vertical="center"/>
    </xf>
    <xf numFmtId="0" fontId="4" fillId="0" borderId="61" xfId="53" applyFont="1" applyBorder="1" applyAlignment="1">
      <alignment horizontal="left" vertical="center"/>
    </xf>
    <xf numFmtId="0" fontId="4" fillId="0" borderId="1" xfId="53" applyFont="1" applyBorder="1" applyAlignment="1">
      <alignment horizontal="left" vertical="center"/>
    </xf>
    <xf numFmtId="0" fontId="4" fillId="0" borderId="62" xfId="53" applyFont="1" applyBorder="1" applyAlignment="1">
      <alignment horizontal="left" vertical="center"/>
    </xf>
    <xf numFmtId="0" fontId="4" fillId="0" borderId="9" xfId="53" applyFont="1" applyBorder="1" applyAlignment="1">
      <alignment horizontal="center" vertical="center"/>
    </xf>
    <xf numFmtId="0" fontId="4" fillId="0" borderId="61" xfId="53" applyFont="1" applyBorder="1" applyAlignment="1">
      <alignment horizontal="left" vertical="center" wrapText="1"/>
    </xf>
    <xf numFmtId="0" fontId="4" fillId="0" borderId="62" xfId="53" applyFont="1" applyBorder="1" applyAlignment="1">
      <alignment horizontal="left" vertical="center" wrapText="1"/>
    </xf>
    <xf numFmtId="193" fontId="4" fillId="3" borderId="61" xfId="53" applyNumberFormat="1" applyFont="1" applyFill="1" applyBorder="1" applyAlignment="1">
      <alignment horizontal="left" vertical="center" wrapText="1"/>
    </xf>
    <xf numFmtId="193" fontId="4" fillId="0" borderId="1" xfId="53" applyNumberFormat="1" applyFont="1" applyBorder="1" applyAlignment="1">
      <alignment horizontal="left" vertical="center"/>
    </xf>
    <xf numFmtId="193" fontId="4" fillId="0" borderId="62" xfId="53" applyNumberFormat="1" applyFont="1" applyBorder="1" applyAlignment="1">
      <alignment horizontal="left" vertical="center"/>
    </xf>
    <xf numFmtId="193" fontId="4" fillId="0" borderId="9" xfId="53" applyNumberFormat="1" applyFont="1" applyBorder="1" applyAlignment="1">
      <alignment horizontal="center" vertical="center"/>
    </xf>
    <xf numFmtId="193" fontId="4" fillId="0" borderId="61" xfId="53" applyNumberFormat="1" applyFont="1" applyBorder="1" applyAlignment="1">
      <alignment horizontal="left" vertical="center" wrapText="1"/>
    </xf>
    <xf numFmtId="0" fontId="4" fillId="0" borderId="34" xfId="53" applyFont="1" applyBorder="1" applyAlignment="1">
      <alignment horizontal="left" vertical="center" wrapText="1"/>
    </xf>
    <xf numFmtId="0" fontId="4" fillId="0" borderId="20" xfId="53" applyFont="1" applyBorder="1" applyAlignment="1">
      <alignment horizontal="left" vertical="center"/>
    </xf>
    <xf numFmtId="0" fontId="4" fillId="0" borderId="94" xfId="53" applyFont="1" applyBorder="1" applyAlignment="1">
      <alignment horizontal="left" vertical="center"/>
    </xf>
    <xf numFmtId="0" fontId="4" fillId="0" borderId="70" xfId="53" applyFont="1" applyBorder="1" applyAlignment="1">
      <alignment horizontal="center" vertical="center"/>
    </xf>
    <xf numFmtId="0" fontId="32" fillId="0" borderId="0" xfId="53" applyFont="1" applyAlignment="1">
      <alignment horizontal="center" vertical="center"/>
    </xf>
    <xf numFmtId="177" fontId="2" fillId="0" borderId="0" xfId="0" applyNumberFormat="1" applyFont="1" applyAlignment="1">
      <alignment horizontal="center" vertical="center" wrapText="1"/>
    </xf>
    <xf numFmtId="0" fontId="2" fillId="0" borderId="0" xfId="0" applyFont="1" applyAlignment="1">
      <alignment horizontal="center" vertical="center" wrapText="1"/>
    </xf>
    <xf numFmtId="177" fontId="2" fillId="0" borderId="0" xfId="0" applyNumberFormat="1" applyFont="1" applyAlignment="1">
      <alignment horizontal="center" vertical="center"/>
    </xf>
    <xf numFmtId="55" fontId="2" fillId="0" borderId="0" xfId="0" applyNumberFormat="1" applyFont="1" applyAlignment="1">
      <alignment horizontal="center" vertical="center" wrapText="1"/>
    </xf>
    <xf numFmtId="0" fontId="2" fillId="0" borderId="0" xfId="0" applyFont="1" applyAlignment="1">
      <alignment horizontal="center" vertical="center"/>
    </xf>
    <xf numFmtId="0" fontId="69" fillId="0" borderId="40" xfId="0" applyFont="1" applyBorder="1" applyAlignment="1">
      <alignment horizontal="left" vertical="center"/>
    </xf>
    <xf numFmtId="0" fontId="0" fillId="0" borderId="49" xfId="0" applyBorder="1" applyAlignment="1">
      <alignment horizontal="center" vertical="center"/>
    </xf>
    <xf numFmtId="0" fontId="19" fillId="0" borderId="47" xfId="0" applyFont="1" applyBorder="1" applyAlignment="1">
      <alignment horizontal="center" vertical="center"/>
    </xf>
    <xf numFmtId="0" fontId="0" fillId="0" borderId="50" xfId="0" applyBorder="1" applyAlignment="1">
      <alignment horizontal="center" vertical="center"/>
    </xf>
    <xf numFmtId="182" fontId="4" fillId="0" borderId="0" xfId="62" applyNumberFormat="1" applyFont="1" applyAlignment="1">
      <alignment horizontal="center" vertical="center"/>
    </xf>
    <xf numFmtId="0" fontId="10" fillId="0" borderId="52" xfId="62" applyFont="1" applyBorder="1" applyAlignment="1">
      <alignment horizontal="center" vertical="center"/>
    </xf>
    <xf numFmtId="0" fontId="1" fillId="0" borderId="0" xfId="60" applyFont="1" applyAlignment="1">
      <alignment horizontal="center" vertical="center"/>
    </xf>
    <xf numFmtId="0" fontId="10" fillId="0" borderId="127" xfId="100" applyFont="1" applyBorder="1" applyAlignment="1">
      <alignment horizontal="center" vertical="center"/>
    </xf>
    <xf numFmtId="0" fontId="4" fillId="0" borderId="31" xfId="100" applyFont="1" applyBorder="1" applyAlignment="1">
      <alignment horizontal="center" vertical="center"/>
    </xf>
    <xf numFmtId="0" fontId="4" fillId="0" borderId="93" xfId="100" applyFont="1" applyBorder="1" applyAlignment="1">
      <alignment horizontal="center" vertical="center"/>
    </xf>
    <xf numFmtId="0" fontId="13" fillId="0" borderId="31" xfId="62" applyFont="1" applyBorder="1" applyAlignment="1">
      <alignment horizontal="center" vertical="center"/>
    </xf>
    <xf numFmtId="0" fontId="13" fillId="0" borderId="28" xfId="62" applyFont="1" applyBorder="1" applyAlignment="1">
      <alignment horizontal="center" vertical="center"/>
    </xf>
    <xf numFmtId="0" fontId="10" fillId="0" borderId="49" xfId="62" applyFont="1" applyBorder="1" applyAlignment="1">
      <alignment horizontal="center" vertical="center"/>
    </xf>
    <xf numFmtId="0" fontId="10" fillId="0" borderId="54" xfId="62" applyFont="1" applyBorder="1" applyAlignment="1">
      <alignment horizontal="center" vertical="center"/>
    </xf>
    <xf numFmtId="0" fontId="8" fillId="0" borderId="0" xfId="62" applyFont="1" applyAlignment="1">
      <alignment horizontal="center" vertical="center"/>
    </xf>
    <xf numFmtId="0" fontId="8" fillId="0" borderId="0" xfId="62" applyFont="1" applyAlignment="1">
      <alignment vertical="center"/>
    </xf>
    <xf numFmtId="182" fontId="4" fillId="0" borderId="97" xfId="62" applyNumberFormat="1" applyFont="1" applyBorder="1" applyAlignment="1">
      <alignment horizontal="center" vertical="center"/>
    </xf>
    <xf numFmtId="0" fontId="6" fillId="0" borderId="0" xfId="9" applyFont="1"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3" fillId="0" borderId="31" xfId="0" applyFont="1" applyBorder="1" applyAlignment="1">
      <alignment horizontal="center" vertical="center"/>
    </xf>
    <xf numFmtId="0" fontId="3" fillId="0" borderId="9" xfId="0" applyFont="1" applyBorder="1" applyAlignment="1">
      <alignment horizontal="center" vertical="center" shrinkToFit="1"/>
    </xf>
    <xf numFmtId="0" fontId="3" fillId="0" borderId="66"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lignment vertical="center"/>
    </xf>
    <xf numFmtId="0" fontId="3" fillId="5" borderId="66" xfId="0" applyFont="1" applyFill="1" applyBorder="1" applyAlignment="1">
      <alignment horizontal="center" vertical="center"/>
    </xf>
    <xf numFmtId="0" fontId="3" fillId="5" borderId="8" xfId="0" applyFont="1" applyFill="1" applyBorder="1">
      <alignment vertical="center"/>
    </xf>
    <xf numFmtId="0" fontId="91" fillId="0" borderId="0" xfId="0" applyFont="1">
      <alignment vertical="center"/>
    </xf>
    <xf numFmtId="0" fontId="10" fillId="0" borderId="124" xfId="0" quotePrefix="1" applyFont="1" applyBorder="1" applyAlignment="1">
      <alignment horizontal="center" vertical="center"/>
    </xf>
    <xf numFmtId="0" fontId="10" fillId="0" borderId="4" xfId="0" applyFont="1" applyBorder="1" applyAlignment="1">
      <alignment horizontal="center" vertical="center"/>
    </xf>
    <xf numFmtId="0" fontId="92" fillId="0" borderId="66" xfId="0" applyFont="1" applyBorder="1" applyAlignment="1">
      <alignment horizontal="center" vertical="center"/>
    </xf>
    <xf numFmtId="0" fontId="92" fillId="0" borderId="2" xfId="0" applyFont="1" applyBorder="1" applyAlignment="1">
      <alignment horizontal="center" vertical="center"/>
    </xf>
    <xf numFmtId="0" fontId="10" fillId="0" borderId="66" xfId="0" applyFont="1" applyBorder="1" applyAlignment="1">
      <alignment horizontal="center" vertical="center"/>
    </xf>
    <xf numFmtId="0" fontId="10" fillId="0" borderId="124" xfId="0" applyFont="1" applyBorder="1" applyAlignment="1">
      <alignment horizontal="center" vertical="center"/>
    </xf>
    <xf numFmtId="0" fontId="92" fillId="0" borderId="62" xfId="0" applyFont="1" applyBorder="1" applyAlignment="1">
      <alignment horizontal="center" vertical="center"/>
    </xf>
    <xf numFmtId="0" fontId="92" fillId="0" borderId="1" xfId="0" applyFont="1" applyBorder="1" applyAlignment="1">
      <alignment horizontal="center" vertical="center"/>
    </xf>
    <xf numFmtId="0" fontId="10" fillId="0" borderId="8" xfId="0" applyFont="1" applyBorder="1" applyAlignment="1">
      <alignment horizontal="center" vertical="center"/>
    </xf>
    <xf numFmtId="0" fontId="10" fillId="0" borderId="62" xfId="0" applyFont="1" applyBorder="1" applyAlignment="1">
      <alignment horizontal="center" vertical="center"/>
    </xf>
    <xf numFmtId="0" fontId="3" fillId="0" borderId="124" xfId="0" applyFont="1" applyBorder="1" applyAlignment="1">
      <alignment horizontal="center" vertical="center"/>
    </xf>
    <xf numFmtId="0" fontId="10" fillId="0" borderId="6" xfId="0" applyFont="1" applyBorder="1" applyAlignment="1">
      <alignment vertical="center" wrapText="1"/>
    </xf>
    <xf numFmtId="0" fontId="19" fillId="4" borderId="0" xfId="99" applyFill="1">
      <alignment vertical="center"/>
    </xf>
    <xf numFmtId="0" fontId="19" fillId="4" borderId="0" xfId="99" applyFill="1" applyAlignment="1">
      <alignment horizontal="left" vertical="center"/>
    </xf>
    <xf numFmtId="0" fontId="19" fillId="4" borderId="0" xfId="99" applyFill="1" applyAlignment="1">
      <alignment horizontal="right" vertical="center"/>
    </xf>
    <xf numFmtId="0" fontId="19" fillId="4" borderId="1" xfId="99" applyFill="1" applyBorder="1">
      <alignment vertical="center"/>
    </xf>
    <xf numFmtId="181" fontId="17" fillId="4" borderId="1" xfId="99" applyNumberFormat="1" applyFont="1" applyFill="1" applyBorder="1" applyAlignment="1">
      <alignment horizontal="right" vertical="center"/>
    </xf>
    <xf numFmtId="181" fontId="19" fillId="4" borderId="1" xfId="99" applyNumberFormat="1" applyFill="1" applyBorder="1" applyAlignment="1">
      <alignment horizontal="right" vertical="center"/>
    </xf>
    <xf numFmtId="0" fontId="16" fillId="4" borderId="0" xfId="99" applyFont="1" applyFill="1" applyAlignment="1">
      <alignment horizontal="right" vertical="center"/>
    </xf>
    <xf numFmtId="181" fontId="19" fillId="4" borderId="2" xfId="99" applyNumberFormat="1" applyFill="1" applyBorder="1" applyAlignment="1">
      <alignment horizontal="right" vertical="center"/>
    </xf>
    <xf numFmtId="181" fontId="19" fillId="4" borderId="0" xfId="99" applyNumberFormat="1" applyFill="1" applyAlignment="1">
      <alignment horizontal="right" vertical="center"/>
    </xf>
    <xf numFmtId="0" fontId="4" fillId="4" borderId="2" xfId="99" applyFont="1" applyFill="1" applyBorder="1" applyAlignment="1">
      <alignment horizontal="center" vertical="center"/>
    </xf>
    <xf numFmtId="0" fontId="19" fillId="4" borderId="7" xfId="99" applyFill="1" applyBorder="1">
      <alignment vertical="center"/>
    </xf>
    <xf numFmtId="0" fontId="19" fillId="4" borderId="9" xfId="99" applyFill="1" applyBorder="1">
      <alignment vertical="center"/>
    </xf>
    <xf numFmtId="0" fontId="19" fillId="4" borderId="4" xfId="99" applyFill="1" applyBorder="1">
      <alignment vertical="center"/>
    </xf>
    <xf numFmtId="0" fontId="19" fillId="4" borderId="6" xfId="99" applyFill="1" applyBorder="1">
      <alignment vertical="center"/>
    </xf>
    <xf numFmtId="0" fontId="19" fillId="4" borderId="5" xfId="99" applyFill="1" applyBorder="1">
      <alignment vertical="center"/>
    </xf>
    <xf numFmtId="0" fontId="19" fillId="4" borderId="5" xfId="99" applyFill="1" applyBorder="1" applyAlignment="1">
      <alignment vertical="center" wrapText="1"/>
    </xf>
    <xf numFmtId="0" fontId="19" fillId="4" borderId="4" xfId="99" applyFill="1" applyBorder="1" applyAlignment="1">
      <alignment vertical="center" wrapText="1"/>
    </xf>
    <xf numFmtId="0" fontId="19" fillId="4" borderId="6" xfId="99" applyFill="1" applyBorder="1" applyAlignment="1">
      <alignment vertical="top"/>
    </xf>
    <xf numFmtId="0" fontId="19" fillId="4" borderId="0" xfId="99" applyFill="1" applyAlignment="1">
      <alignment vertical="top"/>
    </xf>
    <xf numFmtId="0" fontId="19" fillId="4" borderId="7" xfId="99" applyFill="1" applyBorder="1" applyAlignment="1">
      <alignment vertical="top"/>
    </xf>
    <xf numFmtId="0" fontId="19" fillId="4" borderId="8" xfId="99" applyFill="1" applyBorder="1" applyAlignment="1">
      <alignment vertical="top"/>
    </xf>
    <xf numFmtId="0" fontId="19" fillId="4" borderId="1" xfId="99" applyFill="1" applyBorder="1" applyAlignment="1">
      <alignment vertical="top"/>
    </xf>
    <xf numFmtId="0" fontId="19" fillId="4" borderId="9" xfId="99" applyFill="1" applyBorder="1" applyAlignment="1">
      <alignment vertical="top"/>
    </xf>
    <xf numFmtId="0" fontId="25" fillId="0" borderId="127" xfId="0" applyFont="1" applyBorder="1" applyAlignment="1">
      <alignment horizontal="center" vertical="center" wrapText="1"/>
    </xf>
    <xf numFmtId="182" fontId="25" fillId="0" borderId="158" xfId="0" applyNumberFormat="1" applyFont="1" applyBorder="1" applyAlignment="1">
      <alignment horizontal="right" vertical="center" wrapText="1"/>
    </xf>
    <xf numFmtId="182" fontId="25" fillId="0" borderId="159" xfId="0" applyNumberFormat="1" applyFont="1" applyBorder="1" applyAlignment="1">
      <alignment horizontal="right" vertical="center" wrapText="1"/>
    </xf>
    <xf numFmtId="182" fontId="25" fillId="0" borderId="160" xfId="0" applyNumberFormat="1" applyFont="1" applyBorder="1" applyAlignment="1">
      <alignment horizontal="right" vertical="center" wrapText="1"/>
    </xf>
    <xf numFmtId="182" fontId="26" fillId="0" borderId="159" xfId="0" applyNumberFormat="1" applyFont="1" applyBorder="1" applyAlignment="1">
      <alignment horizontal="right" vertical="center" wrapText="1"/>
    </xf>
    <xf numFmtId="182" fontId="26" fillId="0" borderId="147" xfId="0" applyNumberFormat="1" applyFont="1" applyBorder="1" applyAlignment="1">
      <alignment horizontal="right" vertical="center" wrapText="1"/>
    </xf>
    <xf numFmtId="182" fontId="26" fillId="0" borderId="156" xfId="0" applyNumberFormat="1" applyFont="1" applyBorder="1" applyAlignment="1">
      <alignment horizontal="right" vertical="center" wrapText="1"/>
    </xf>
    <xf numFmtId="182" fontId="26" fillId="0" borderId="161" xfId="0" applyNumberFormat="1" applyFont="1" applyBorder="1" applyAlignment="1">
      <alignment horizontal="right" vertical="center" wrapText="1"/>
    </xf>
    <xf numFmtId="0" fontId="25" fillId="0" borderId="162" xfId="0" applyFont="1" applyBorder="1" applyAlignment="1">
      <alignment horizontal="center" vertical="center" wrapText="1"/>
    </xf>
    <xf numFmtId="182" fontId="25" fillId="0" borderId="163" xfId="0" applyNumberFormat="1" applyFont="1" applyBorder="1" applyAlignment="1">
      <alignment horizontal="right" vertical="center" wrapText="1"/>
    </xf>
    <xf numFmtId="182" fontId="25" fillId="0" borderId="164" xfId="0" applyNumberFormat="1" applyFont="1" applyBorder="1" applyAlignment="1">
      <alignment horizontal="right" vertical="center" wrapText="1"/>
    </xf>
    <xf numFmtId="182" fontId="25" fillId="0" borderId="165" xfId="0" applyNumberFormat="1" applyFont="1" applyBorder="1" applyAlignment="1">
      <alignment horizontal="right" vertical="center" wrapText="1"/>
    </xf>
    <xf numFmtId="182" fontId="26" fillId="0" borderId="164" xfId="0" applyNumberFormat="1" applyFont="1" applyBorder="1" applyAlignment="1">
      <alignment horizontal="right" vertical="center" wrapText="1"/>
    </xf>
    <xf numFmtId="182" fontId="26" fillId="0" borderId="149" xfId="0" applyNumberFormat="1" applyFont="1" applyBorder="1" applyAlignment="1">
      <alignment horizontal="right" vertical="center" wrapText="1"/>
    </xf>
    <xf numFmtId="182" fontId="26" fillId="0" borderId="166" xfId="0" applyNumberFormat="1" applyFont="1" applyBorder="1" applyAlignment="1">
      <alignment horizontal="right" vertical="center" wrapText="1"/>
    </xf>
    <xf numFmtId="182" fontId="26" fillId="0" borderId="76" xfId="0" applyNumberFormat="1" applyFont="1" applyBorder="1" applyAlignment="1">
      <alignment horizontal="right" vertical="center" wrapText="1"/>
    </xf>
    <xf numFmtId="38" fontId="25" fillId="2" borderId="8" xfId="2" applyFont="1" applyFill="1" applyBorder="1" applyAlignment="1">
      <alignment horizontal="right" vertical="center" wrapText="1"/>
    </xf>
    <xf numFmtId="182" fontId="25" fillId="0" borderId="8" xfId="0" applyNumberFormat="1" applyFont="1" applyBorder="1" applyAlignment="1">
      <alignment horizontal="right" vertical="center" wrapText="1"/>
    </xf>
    <xf numFmtId="38" fontId="25" fillId="2" borderId="31" xfId="2" applyFont="1" applyFill="1" applyBorder="1" applyAlignment="1">
      <alignment horizontal="right" vertical="center" wrapText="1"/>
    </xf>
    <xf numFmtId="38" fontId="26" fillId="2" borderId="31" xfId="2" applyFont="1" applyFill="1" applyBorder="1" applyAlignment="1">
      <alignment horizontal="right" vertical="center" wrapText="1"/>
    </xf>
    <xf numFmtId="38" fontId="26" fillId="2" borderId="6" xfId="2" applyFont="1" applyFill="1" applyBorder="1" applyAlignment="1">
      <alignment horizontal="right" vertical="center" wrapText="1"/>
    </xf>
    <xf numFmtId="182" fontId="26" fillId="2" borderId="161" xfId="0" applyNumberFormat="1" applyFont="1" applyFill="1" applyBorder="1" applyAlignment="1">
      <alignment horizontal="right" vertical="center" wrapText="1"/>
    </xf>
    <xf numFmtId="182" fontId="25" fillId="0" borderId="167" xfId="0" applyNumberFormat="1" applyFont="1" applyBorder="1" applyAlignment="1">
      <alignment horizontal="right" vertical="center" wrapText="1"/>
    </xf>
    <xf numFmtId="182" fontId="25" fillId="0" borderId="168" xfId="0" applyNumberFormat="1" applyFont="1" applyBorder="1" applyAlignment="1">
      <alignment horizontal="right" vertical="center" wrapText="1"/>
    </xf>
    <xf numFmtId="182" fontId="25" fillId="0" borderId="169" xfId="0" applyNumberFormat="1" applyFont="1" applyBorder="1" applyAlignment="1">
      <alignment horizontal="right" vertical="center" wrapText="1"/>
    </xf>
    <xf numFmtId="182" fontId="26" fillId="0" borderId="170" xfId="0" applyNumberFormat="1" applyFont="1" applyBorder="1" applyAlignment="1">
      <alignment horizontal="right" vertical="center" wrapText="1"/>
    </xf>
    <xf numFmtId="182" fontId="26" fillId="0" borderId="171" xfId="0" applyNumberFormat="1" applyFont="1" applyBorder="1" applyAlignment="1">
      <alignment horizontal="right" vertical="center" wrapText="1"/>
    </xf>
    <xf numFmtId="182" fontId="26" fillId="0" borderId="133" xfId="0" applyNumberFormat="1" applyFont="1" applyBorder="1" applyAlignment="1">
      <alignment horizontal="right" vertical="center" wrapText="1"/>
    </xf>
    <xf numFmtId="182" fontId="25" fillId="0" borderId="173" xfId="0" applyNumberFormat="1" applyFont="1" applyBorder="1" applyAlignment="1">
      <alignment horizontal="right" vertical="center" wrapText="1"/>
    </xf>
    <xf numFmtId="38" fontId="25" fillId="0" borderId="174" xfId="2" applyFont="1" applyFill="1" applyBorder="1" applyAlignment="1">
      <alignment horizontal="right" vertical="center" wrapText="1"/>
    </xf>
    <xf numFmtId="38" fontId="25" fillId="0" borderId="175" xfId="2" applyFont="1" applyFill="1" applyBorder="1" applyAlignment="1">
      <alignment horizontal="right" vertical="center" wrapText="1"/>
    </xf>
    <xf numFmtId="38" fontId="26" fillId="0" borderId="174" xfId="2" applyFont="1" applyFill="1" applyBorder="1" applyAlignment="1">
      <alignment horizontal="right" vertical="center" wrapText="1"/>
    </xf>
    <xf numFmtId="38" fontId="26" fillId="0" borderId="176" xfId="2" applyFont="1" applyFill="1" applyBorder="1" applyAlignment="1">
      <alignment horizontal="right" vertical="center" wrapText="1"/>
    </xf>
    <xf numFmtId="182" fontId="26" fillId="0" borderId="177" xfId="0" applyNumberFormat="1" applyFont="1" applyBorder="1" applyAlignment="1">
      <alignment horizontal="right" vertical="center" wrapText="1"/>
    </xf>
    <xf numFmtId="0" fontId="25" fillId="0" borderId="172" xfId="0" applyFont="1" applyBorder="1" applyAlignment="1">
      <alignment horizontal="center" vertical="center" wrapText="1"/>
    </xf>
    <xf numFmtId="182" fontId="25" fillId="0" borderId="174" xfId="0" applyNumberFormat="1" applyFont="1" applyBorder="1" applyAlignment="1">
      <alignment horizontal="right" vertical="center" wrapText="1"/>
    </xf>
    <xf numFmtId="182" fontId="25" fillId="0" borderId="175" xfId="0" applyNumberFormat="1" applyFont="1" applyBorder="1" applyAlignment="1">
      <alignment horizontal="right" vertical="center" wrapText="1"/>
    </xf>
    <xf numFmtId="182" fontId="26" fillId="0" borderId="174" xfId="0" applyNumberFormat="1" applyFont="1" applyBorder="1" applyAlignment="1">
      <alignment horizontal="right" vertical="center" wrapText="1"/>
    </xf>
    <xf numFmtId="182" fontId="26" fillId="0" borderId="176" xfId="0" applyNumberFormat="1" applyFont="1" applyBorder="1" applyAlignment="1">
      <alignment horizontal="right" vertical="center" wrapText="1"/>
    </xf>
    <xf numFmtId="38" fontId="25" fillId="0" borderId="173" xfId="2" applyFont="1" applyFill="1" applyBorder="1" applyAlignment="1">
      <alignment horizontal="right" vertical="center" wrapText="1"/>
    </xf>
    <xf numFmtId="182" fontId="26" fillId="0" borderId="179" xfId="0" applyNumberFormat="1" applyFont="1" applyBorder="1" applyAlignment="1">
      <alignment horizontal="right" vertical="center" wrapText="1"/>
    </xf>
    <xf numFmtId="182" fontId="26" fillId="0" borderId="180" xfId="0" applyNumberFormat="1" applyFont="1" applyBorder="1" applyAlignment="1">
      <alignment horizontal="right" vertical="center" wrapText="1"/>
    </xf>
    <xf numFmtId="0" fontId="25" fillId="0" borderId="129" xfId="103" applyFont="1" applyBorder="1" applyAlignment="1">
      <alignment horizontal="center" vertical="center" wrapText="1"/>
    </xf>
    <xf numFmtId="182" fontId="26" fillId="0" borderId="181" xfId="0" applyNumberFormat="1" applyFont="1" applyBorder="1" applyAlignment="1">
      <alignment horizontal="right" vertical="center" wrapText="1"/>
    </xf>
    <xf numFmtId="182" fontId="26" fillId="0" borderId="182" xfId="0" applyNumberFormat="1" applyFont="1" applyBorder="1" applyAlignment="1">
      <alignment horizontal="right" vertical="center" wrapText="1"/>
    </xf>
    <xf numFmtId="182" fontId="94" fillId="0" borderId="178" xfId="0" applyNumberFormat="1" applyFont="1" applyBorder="1" applyAlignment="1">
      <alignment horizontal="right" vertical="center" wrapText="1"/>
    </xf>
    <xf numFmtId="0" fontId="75" fillId="0" borderId="127" xfId="107" applyFont="1" applyBorder="1" applyAlignment="1">
      <alignment horizontal="center" vertical="center" wrapText="1"/>
    </xf>
    <xf numFmtId="182" fontId="34" fillId="0" borderId="1" xfId="107" applyNumberFormat="1" applyFont="1" applyBorder="1" applyAlignment="1">
      <alignment horizontal="right" vertical="center" wrapText="1"/>
    </xf>
    <xf numFmtId="182" fontId="34" fillId="0" borderId="45" xfId="107" applyNumberFormat="1" applyFont="1" applyBorder="1" applyAlignment="1">
      <alignment horizontal="right" vertical="center" wrapText="1"/>
    </xf>
    <xf numFmtId="182" fontId="34" fillId="0" borderId="103" xfId="107" applyNumberFormat="1" applyFont="1" applyBorder="1" applyAlignment="1">
      <alignment horizontal="right" vertical="center" wrapText="1"/>
    </xf>
    <xf numFmtId="182" fontId="34" fillId="0" borderId="159" xfId="107" applyNumberFormat="1" applyFont="1" applyBorder="1" applyAlignment="1">
      <alignment horizontal="right" vertical="center" wrapText="1"/>
    </xf>
    <xf numFmtId="182" fontId="34" fillId="2" borderId="31" xfId="107" applyNumberFormat="1" applyFont="1" applyFill="1" applyBorder="1" applyAlignment="1">
      <alignment horizontal="right" vertical="center" wrapText="1"/>
    </xf>
    <xf numFmtId="182" fontId="34" fillId="2" borderId="93" xfId="107" applyNumberFormat="1" applyFont="1" applyFill="1" applyBorder="1" applyAlignment="1">
      <alignment horizontal="right" vertical="center" wrapText="1"/>
    </xf>
    <xf numFmtId="182" fontId="34" fillId="0" borderId="41" xfId="107" applyNumberFormat="1" applyFont="1" applyBorder="1" applyAlignment="1">
      <alignment horizontal="right" vertical="center" wrapText="1"/>
    </xf>
    <xf numFmtId="182" fontId="34" fillId="0" borderId="20" xfId="107" applyNumberFormat="1" applyFont="1" applyBorder="1" applyAlignment="1">
      <alignment horizontal="right" vertical="center" wrapText="1"/>
    </xf>
    <xf numFmtId="0" fontId="34" fillId="0" borderId="129" xfId="107" applyFont="1" applyBorder="1" applyAlignment="1">
      <alignment horizontal="center" vertical="center" wrapText="1"/>
    </xf>
    <xf numFmtId="182" fontId="34" fillId="0" borderId="171" xfId="107" applyNumberFormat="1" applyFont="1" applyBorder="1" applyAlignment="1">
      <alignment horizontal="right" vertical="center" wrapText="1"/>
    </xf>
    <xf numFmtId="182" fontId="34" fillId="2" borderId="70" xfId="107" applyNumberFormat="1" applyFont="1" applyFill="1" applyBorder="1" applyAlignment="1">
      <alignment horizontal="right" vertical="center" wrapText="1"/>
    </xf>
    <xf numFmtId="182" fontId="34" fillId="0" borderId="184" xfId="107" applyNumberFormat="1" applyFont="1" applyBorder="1" applyAlignment="1">
      <alignment horizontal="right" vertical="center" wrapText="1"/>
    </xf>
    <xf numFmtId="182" fontId="34" fillId="0" borderId="185" xfId="107" applyNumberFormat="1" applyFont="1" applyBorder="1" applyAlignment="1">
      <alignment horizontal="right" vertical="center" wrapText="1"/>
    </xf>
    <xf numFmtId="182" fontId="34" fillId="0" borderId="180" xfId="107" applyNumberFormat="1" applyFont="1" applyBorder="1" applyAlignment="1">
      <alignment horizontal="right" vertical="center" wrapText="1"/>
    </xf>
    <xf numFmtId="182" fontId="34" fillId="0" borderId="174" xfId="107" applyNumberFormat="1" applyFont="1" applyBorder="1" applyAlignment="1">
      <alignment horizontal="right" vertical="center" wrapText="1"/>
    </xf>
    <xf numFmtId="182" fontId="34" fillId="0" borderId="186" xfId="107" applyNumberFormat="1" applyFont="1" applyBorder="1" applyAlignment="1">
      <alignment horizontal="right" vertical="center" wrapText="1"/>
    </xf>
    <xf numFmtId="0" fontId="77" fillId="0" borderId="127" xfId="107" applyFont="1" applyBorder="1" applyAlignment="1">
      <alignment horizontal="center" vertical="center" wrapText="1"/>
    </xf>
    <xf numFmtId="182" fontId="34" fillId="0" borderId="166" xfId="107" applyNumberFormat="1" applyFont="1" applyBorder="1" applyAlignment="1">
      <alignment horizontal="right" vertical="center" wrapText="1"/>
    </xf>
    <xf numFmtId="182" fontId="34" fillId="0" borderId="76" xfId="107" applyNumberFormat="1" applyFont="1" applyBorder="1" applyAlignment="1">
      <alignment horizontal="right" vertical="center" wrapText="1"/>
    </xf>
    <xf numFmtId="0" fontId="75" fillId="0" borderId="187" xfId="107" applyFont="1" applyBorder="1" applyAlignment="1">
      <alignment horizontal="center" vertical="center" wrapText="1"/>
    </xf>
    <xf numFmtId="0" fontId="75" fillId="0" borderId="176" xfId="107" applyFont="1" applyBorder="1" applyAlignment="1">
      <alignment horizontal="center" vertical="center" wrapText="1"/>
    </xf>
    <xf numFmtId="0" fontId="75" fillId="0" borderId="188" xfId="107" applyFont="1" applyBorder="1" applyAlignment="1">
      <alignment horizontal="center" vertical="center" wrapText="1"/>
    </xf>
    <xf numFmtId="182" fontId="34" fillId="0" borderId="177" xfId="107" applyNumberFormat="1" applyFont="1" applyBorder="1" applyAlignment="1">
      <alignment horizontal="right" vertical="center" wrapText="1"/>
    </xf>
    <xf numFmtId="0" fontId="75" fillId="0" borderId="162" xfId="107" applyFont="1" applyBorder="1" applyAlignment="1">
      <alignment horizontal="center" vertical="center" wrapText="1"/>
    </xf>
    <xf numFmtId="0" fontId="77" fillId="0" borderId="183" xfId="107" applyFont="1" applyBorder="1" applyAlignment="1">
      <alignment horizontal="center" vertical="center" wrapText="1"/>
    </xf>
    <xf numFmtId="182" fontId="95" fillId="0" borderId="178" xfId="107" applyNumberFormat="1" applyFont="1" applyBorder="1" applyAlignment="1">
      <alignment horizontal="right" vertical="center" wrapText="1"/>
    </xf>
    <xf numFmtId="182" fontId="95" fillId="0" borderId="189" xfId="107" applyNumberFormat="1" applyFont="1" applyBorder="1" applyAlignment="1">
      <alignment horizontal="right" vertical="center" wrapText="1"/>
    </xf>
    <xf numFmtId="0" fontId="25" fillId="0" borderId="127" xfId="103" applyFont="1" applyBorder="1" applyAlignment="1">
      <alignment horizontal="center" vertical="center" wrapText="1"/>
    </xf>
    <xf numFmtId="182" fontId="25" fillId="0" borderId="158" xfId="103" applyNumberFormat="1" applyFont="1" applyBorder="1" applyAlignment="1">
      <alignment horizontal="right" vertical="center" wrapText="1"/>
    </xf>
    <xf numFmtId="182" fontId="25" fillId="0" borderId="159" xfId="103" applyNumberFormat="1" applyFont="1" applyBorder="1" applyAlignment="1">
      <alignment horizontal="right" vertical="center" wrapText="1"/>
    </xf>
    <xf numFmtId="182" fontId="25" fillId="0" borderId="160" xfId="103" applyNumberFormat="1" applyFont="1" applyBorder="1" applyAlignment="1">
      <alignment horizontal="right" vertical="center" wrapText="1"/>
    </xf>
    <xf numFmtId="182" fontId="25" fillId="0" borderId="156" xfId="103" applyNumberFormat="1" applyFont="1" applyBorder="1" applyAlignment="1">
      <alignment horizontal="right" vertical="center" wrapText="1"/>
    </xf>
    <xf numFmtId="38" fontId="25" fillId="2" borderId="8" xfId="102" applyFont="1" applyFill="1" applyBorder="1" applyAlignment="1">
      <alignment horizontal="right" vertical="center" wrapText="1"/>
    </xf>
    <xf numFmtId="182" fontId="25" fillId="0" borderId="8" xfId="103" applyNumberFormat="1" applyFont="1" applyBorder="1" applyAlignment="1">
      <alignment horizontal="right" vertical="center" wrapText="1"/>
    </xf>
    <xf numFmtId="38" fontId="25" fillId="2" borderId="31" xfId="102" applyFont="1" applyFill="1" applyBorder="1" applyAlignment="1">
      <alignment horizontal="right" vertical="center" wrapText="1"/>
    </xf>
    <xf numFmtId="38" fontId="25" fillId="0" borderId="31" xfId="102" applyFont="1" applyFill="1" applyBorder="1" applyAlignment="1">
      <alignment horizontal="right" vertical="center" wrapText="1"/>
    </xf>
    <xf numFmtId="182" fontId="25" fillId="0" borderId="161" xfId="103" applyNumberFormat="1" applyFont="1" applyBorder="1" applyAlignment="1">
      <alignment horizontal="right" vertical="center" wrapText="1"/>
    </xf>
    <xf numFmtId="182" fontId="25" fillId="0" borderId="167" xfId="103" applyNumberFormat="1" applyFont="1" applyBorder="1" applyAlignment="1">
      <alignment horizontal="right" vertical="center" wrapText="1"/>
    </xf>
    <xf numFmtId="182" fontId="25" fillId="0" borderId="168" xfId="103" applyNumberFormat="1" applyFont="1" applyBorder="1" applyAlignment="1">
      <alignment horizontal="right" vertical="center" wrapText="1"/>
    </xf>
    <xf numFmtId="182" fontId="25" fillId="0" borderId="169" xfId="103" applyNumberFormat="1" applyFont="1" applyBorder="1" applyAlignment="1">
      <alignment horizontal="right" vertical="center" wrapText="1"/>
    </xf>
    <xf numFmtId="182" fontId="25" fillId="0" borderId="171" xfId="103" applyNumberFormat="1" applyFont="1" applyBorder="1" applyAlignment="1">
      <alignment horizontal="right" vertical="center" wrapText="1"/>
    </xf>
    <xf numFmtId="0" fontId="25" fillId="0" borderId="172" xfId="103" applyFont="1" applyBorder="1" applyAlignment="1">
      <alignment horizontal="center" vertical="center" wrapText="1"/>
    </xf>
    <xf numFmtId="182" fontId="25" fillId="0" borderId="190" xfId="103" applyNumberFormat="1" applyFont="1" applyBorder="1" applyAlignment="1">
      <alignment horizontal="right" vertical="center" wrapText="1"/>
    </xf>
    <xf numFmtId="38" fontId="25" fillId="0" borderId="174" xfId="102" applyFont="1" applyFill="1" applyBorder="1" applyAlignment="1">
      <alignment horizontal="right" vertical="center" wrapText="1"/>
    </xf>
    <xf numFmtId="38" fontId="25" fillId="0" borderId="175" xfId="102" applyFont="1" applyFill="1" applyBorder="1" applyAlignment="1">
      <alignment horizontal="right" vertical="center" wrapText="1"/>
    </xf>
    <xf numFmtId="38" fontId="25" fillId="0" borderId="186" xfId="102" applyFont="1" applyFill="1" applyBorder="1" applyAlignment="1">
      <alignment horizontal="right" vertical="center" wrapText="1"/>
    </xf>
    <xf numFmtId="182" fontId="26" fillId="2" borderId="133" xfId="103" applyNumberFormat="1" applyFont="1" applyFill="1" applyBorder="1" applyAlignment="1">
      <alignment horizontal="right" vertical="center" wrapText="1"/>
    </xf>
    <xf numFmtId="182" fontId="26" fillId="2" borderId="134" xfId="103" applyNumberFormat="1" applyFont="1" applyFill="1" applyBorder="1" applyAlignment="1">
      <alignment horizontal="right" vertical="center" wrapText="1"/>
    </xf>
    <xf numFmtId="182" fontId="26" fillId="2" borderId="161" xfId="103" applyNumberFormat="1" applyFont="1" applyFill="1" applyBorder="1" applyAlignment="1">
      <alignment horizontal="right" vertical="center" wrapText="1"/>
    </xf>
    <xf numFmtId="0" fontId="25" fillId="0" borderId="162" xfId="103" applyFont="1" applyBorder="1" applyAlignment="1">
      <alignment horizontal="center" vertical="center" wrapText="1"/>
    </xf>
    <xf numFmtId="182" fontId="25" fillId="0" borderId="163" xfId="103" applyNumberFormat="1" applyFont="1" applyBorder="1" applyAlignment="1">
      <alignment horizontal="right" vertical="center" wrapText="1"/>
    </xf>
    <xf numFmtId="182" fontId="25" fillId="0" borderId="164" xfId="103" applyNumberFormat="1" applyFont="1" applyBorder="1" applyAlignment="1">
      <alignment horizontal="right" vertical="center" wrapText="1"/>
    </xf>
    <xf numFmtId="182" fontId="25" fillId="0" borderId="165" xfId="103" applyNumberFormat="1" applyFont="1" applyBorder="1" applyAlignment="1">
      <alignment horizontal="right" vertical="center" wrapText="1"/>
    </xf>
    <xf numFmtId="182" fontId="25" fillId="0" borderId="166" xfId="103" applyNumberFormat="1" applyFont="1" applyBorder="1" applyAlignment="1">
      <alignment horizontal="right" vertical="center" wrapText="1"/>
    </xf>
    <xf numFmtId="182" fontId="25" fillId="0" borderId="76" xfId="103" applyNumberFormat="1" applyFont="1" applyBorder="1" applyAlignment="1">
      <alignment horizontal="right" vertical="center" wrapText="1"/>
    </xf>
    <xf numFmtId="182" fontId="25" fillId="0" borderId="173" xfId="103" applyNumberFormat="1" applyFont="1" applyBorder="1" applyAlignment="1">
      <alignment horizontal="right" vertical="center" wrapText="1"/>
    </xf>
    <xf numFmtId="182" fontId="25" fillId="0" borderId="174" xfId="103" applyNumberFormat="1" applyFont="1" applyBorder="1" applyAlignment="1">
      <alignment horizontal="right" vertical="center" wrapText="1"/>
    </xf>
    <xf numFmtId="182" fontId="25" fillId="0" borderId="175" xfId="103" applyNumberFormat="1" applyFont="1" applyBorder="1" applyAlignment="1">
      <alignment horizontal="right" vertical="center" wrapText="1"/>
    </xf>
    <xf numFmtId="182" fontId="25" fillId="0" borderId="177" xfId="103" applyNumberFormat="1" applyFont="1" applyBorder="1" applyAlignment="1">
      <alignment horizontal="right" vertical="center" wrapText="1"/>
    </xf>
    <xf numFmtId="182" fontId="94" fillId="0" borderId="178" xfId="103" applyNumberFormat="1" applyFont="1" applyBorder="1" applyAlignment="1">
      <alignment horizontal="right" vertical="center" wrapText="1"/>
    </xf>
    <xf numFmtId="38" fontId="25" fillId="0" borderId="190" xfId="102" applyFont="1" applyBorder="1" applyAlignment="1">
      <alignment horizontal="right" vertical="center" wrapText="1"/>
    </xf>
    <xf numFmtId="182" fontId="69" fillId="0" borderId="182" xfId="103" applyNumberFormat="1" applyFont="1" applyBorder="1" applyAlignment="1">
      <alignment horizontal="right" vertical="center" wrapText="1"/>
    </xf>
    <xf numFmtId="182" fontId="69" fillId="0" borderId="181" xfId="103" applyNumberFormat="1" applyFont="1" applyBorder="1" applyAlignment="1">
      <alignment horizontal="right" vertical="center" wrapText="1"/>
    </xf>
    <xf numFmtId="0" fontId="19" fillId="0" borderId="172" xfId="0" applyFont="1" applyBorder="1" applyAlignment="1">
      <alignment horizontal="center" vertical="center" wrapText="1"/>
    </xf>
    <xf numFmtId="0" fontId="3" fillId="0" borderId="66" xfId="0" applyFont="1" applyBorder="1" applyAlignment="1">
      <alignment horizontal="center" vertical="center" wrapText="1"/>
    </xf>
    <xf numFmtId="0" fontId="11" fillId="0" borderId="0" xfId="0" applyFont="1">
      <alignment vertical="center"/>
    </xf>
    <xf numFmtId="0" fontId="28" fillId="0" borderId="191" xfId="0" applyFont="1" applyBorder="1">
      <alignment vertical="center"/>
    </xf>
    <xf numFmtId="0" fontId="25" fillId="0" borderId="123" xfId="0" applyFont="1" applyBorder="1" applyAlignment="1">
      <alignment horizontal="center" vertical="center" wrapText="1"/>
    </xf>
    <xf numFmtId="0" fontId="25" fillId="0" borderId="36" xfId="0" applyFont="1" applyBorder="1" applyAlignment="1">
      <alignment horizontal="center" vertical="center" wrapText="1"/>
    </xf>
    <xf numFmtId="182" fontId="25" fillId="0" borderId="62" xfId="0" applyNumberFormat="1" applyFont="1" applyBorder="1" applyAlignment="1">
      <alignment horizontal="right" vertical="center" wrapText="1"/>
    </xf>
    <xf numFmtId="0" fontId="96" fillId="0" borderId="124" xfId="0" applyFont="1" applyBorder="1" applyAlignment="1">
      <alignment horizontal="left" vertical="center" wrapText="1"/>
    </xf>
    <xf numFmtId="0" fontId="28" fillId="2" borderId="0" xfId="0" applyFont="1" applyFill="1">
      <alignment vertical="center"/>
    </xf>
    <xf numFmtId="0" fontId="11" fillId="0" borderId="0" xfId="104" applyFont="1">
      <alignment vertical="center"/>
    </xf>
    <xf numFmtId="0" fontId="6" fillId="0" borderId="0" xfId="104" applyFont="1">
      <alignment vertical="center"/>
    </xf>
    <xf numFmtId="0" fontId="19" fillId="0" borderId="47" xfId="104" applyBorder="1" applyAlignment="1">
      <alignment horizontal="center" vertical="center"/>
    </xf>
    <xf numFmtId="0" fontId="19" fillId="0" borderId="24" xfId="99" applyBorder="1" applyAlignment="1">
      <alignment horizontal="center" vertical="center" wrapText="1"/>
    </xf>
    <xf numFmtId="0" fontId="19" fillId="0" borderId="0" xfId="104" applyAlignment="1">
      <alignment horizontal="center" vertical="center"/>
    </xf>
    <xf numFmtId="0" fontId="19" fillId="0" borderId="49" xfId="104" applyBorder="1" applyAlignment="1">
      <alignment horizontal="center" vertical="center"/>
    </xf>
    <xf numFmtId="0" fontId="19" fillId="0" borderId="50" xfId="104" applyBorder="1" applyAlignment="1">
      <alignment horizontal="center" vertical="center"/>
    </xf>
    <xf numFmtId="0" fontId="19" fillId="0" borderId="52" xfId="104" applyBorder="1" applyAlignment="1">
      <alignment horizontal="center" vertical="center"/>
    </xf>
    <xf numFmtId="0" fontId="19" fillId="0" borderId="121" xfId="104" applyBorder="1" applyAlignment="1">
      <alignment horizontal="center" vertical="center"/>
    </xf>
    <xf numFmtId="0" fontId="19" fillId="0" borderId="24" xfId="99" applyBorder="1" applyAlignment="1">
      <alignment horizontal="center" vertical="center"/>
    </xf>
    <xf numFmtId="0" fontId="19" fillId="0" borderId="96" xfId="104" applyBorder="1" applyAlignment="1">
      <alignment horizontal="left" vertical="center"/>
    </xf>
    <xf numFmtId="0" fontId="19" fillId="0" borderId="103" xfId="104" applyBorder="1" applyAlignment="1">
      <alignment horizontal="left" vertical="center"/>
    </xf>
    <xf numFmtId="0" fontId="19" fillId="0" borderId="90" xfId="104" applyBorder="1" applyAlignment="1">
      <alignment horizontal="center" vertical="center"/>
    </xf>
    <xf numFmtId="14" fontId="19" fillId="2" borderId="61" xfId="104" applyNumberFormat="1" applyFill="1" applyBorder="1">
      <alignment vertical="center"/>
    </xf>
    <xf numFmtId="14" fontId="19" fillId="2" borderId="9" xfId="104" applyNumberFormat="1" applyFill="1" applyBorder="1">
      <alignment vertical="center"/>
    </xf>
    <xf numFmtId="0" fontId="19" fillId="0" borderId="62" xfId="104" applyBorder="1">
      <alignment vertical="center"/>
    </xf>
    <xf numFmtId="182" fontId="19" fillId="2" borderId="90" xfId="104" applyNumberFormat="1" applyFill="1" applyBorder="1">
      <alignment vertical="center"/>
    </xf>
    <xf numFmtId="182" fontId="19" fillId="0" borderId="1" xfId="104" applyNumberFormat="1" applyBorder="1">
      <alignment vertical="center"/>
    </xf>
    <xf numFmtId="182" fontId="19" fillId="0" borderId="24" xfId="104" applyNumberFormat="1" applyBorder="1">
      <alignment vertical="center"/>
    </xf>
    <xf numFmtId="0" fontId="10" fillId="2" borderId="13" xfId="104" applyFont="1" applyFill="1" applyBorder="1">
      <alignment vertical="center"/>
    </xf>
    <xf numFmtId="38" fontId="10" fillId="0" borderId="96" xfId="105" applyFont="1" applyFill="1" applyBorder="1" applyAlignment="1">
      <alignment horizontal="right" vertical="center"/>
    </xf>
    <xf numFmtId="194" fontId="10" fillId="3" borderId="106" xfId="105" applyNumberFormat="1" applyFont="1" applyFill="1" applyBorder="1" applyAlignment="1">
      <alignment horizontal="center" vertical="center"/>
    </xf>
    <xf numFmtId="38" fontId="10" fillId="0" borderId="57" xfId="105" applyFont="1" applyBorder="1" applyAlignment="1">
      <alignment horizontal="right" vertical="center"/>
    </xf>
    <xf numFmtId="38" fontId="10" fillId="0" borderId="28" xfId="105" applyFont="1" applyFill="1" applyBorder="1" applyAlignment="1">
      <alignment horizontal="right" vertical="center"/>
    </xf>
    <xf numFmtId="38" fontId="4" fillId="0" borderId="13" xfId="105" applyFont="1" applyBorder="1" applyAlignment="1">
      <alignment horizontal="right" vertical="center"/>
    </xf>
    <xf numFmtId="0" fontId="10" fillId="2" borderId="13" xfId="104" applyFont="1" applyFill="1" applyBorder="1" applyAlignment="1">
      <alignment horizontal="left" vertical="center" wrapText="1"/>
    </xf>
    <xf numFmtId="0" fontId="19" fillId="0" borderId="14" xfId="104" applyBorder="1" applyAlignment="1">
      <alignment horizontal="left" vertical="center"/>
    </xf>
    <xf numFmtId="0" fontId="19" fillId="0" borderId="65" xfId="104" applyBorder="1" applyAlignment="1">
      <alignment horizontal="left" vertical="center"/>
    </xf>
    <xf numFmtId="0" fontId="19" fillId="0" borderId="92" xfId="104" applyBorder="1" applyAlignment="1">
      <alignment horizontal="center" vertical="center"/>
    </xf>
    <xf numFmtId="14" fontId="19" fillId="2" borderId="65" xfId="104" applyNumberFormat="1" applyFill="1" applyBorder="1">
      <alignment vertical="center"/>
    </xf>
    <xf numFmtId="14" fontId="19" fillId="2" borderId="124" xfId="104" applyNumberFormat="1" applyFill="1" applyBorder="1">
      <alignment vertical="center"/>
    </xf>
    <xf numFmtId="0" fontId="19" fillId="0" borderId="66" xfId="104" applyBorder="1">
      <alignment vertical="center"/>
    </xf>
    <xf numFmtId="182" fontId="19" fillId="2" borderId="92" xfId="104" applyNumberFormat="1" applyFill="1" applyBorder="1">
      <alignment vertical="center"/>
    </xf>
    <xf numFmtId="0" fontId="10" fillId="2" borderId="30" xfId="104" applyFont="1" applyFill="1" applyBorder="1">
      <alignment vertical="center"/>
    </xf>
    <xf numFmtId="38" fontId="10" fillId="0" borderId="14" xfId="105" applyFont="1" applyFill="1" applyBorder="1" applyAlignment="1">
      <alignment horizontal="right" vertical="center"/>
    </xf>
    <xf numFmtId="194" fontId="10" fillId="3" borderId="2" xfId="105" applyNumberFormat="1" applyFont="1" applyFill="1" applyBorder="1" applyAlignment="1">
      <alignment horizontal="center" vertical="center"/>
    </xf>
    <xf numFmtId="38" fontId="10" fillId="0" borderId="66" xfId="105" applyFont="1" applyBorder="1" applyAlignment="1">
      <alignment horizontal="right" vertical="center"/>
    </xf>
    <xf numFmtId="38" fontId="10" fillId="0" borderId="31" xfId="105" applyFont="1" applyFill="1" applyBorder="1" applyAlignment="1">
      <alignment horizontal="right" vertical="center"/>
    </xf>
    <xf numFmtId="38" fontId="4" fillId="0" borderId="30" xfId="105" applyFont="1" applyBorder="1" applyAlignment="1">
      <alignment horizontal="right" vertical="center"/>
    </xf>
    <xf numFmtId="0" fontId="10" fillId="2" borderId="30" xfId="104" applyFont="1" applyFill="1" applyBorder="1" applyAlignment="1">
      <alignment horizontal="left" vertical="center" wrapText="1"/>
    </xf>
    <xf numFmtId="0" fontId="19" fillId="0" borderId="17" xfId="104" applyBorder="1" applyAlignment="1">
      <alignment horizontal="left" vertical="center"/>
    </xf>
    <xf numFmtId="0" fontId="19" fillId="0" borderId="116" xfId="104" applyBorder="1" applyAlignment="1">
      <alignment horizontal="left" vertical="center"/>
    </xf>
    <xf numFmtId="0" fontId="19" fillId="0" borderId="118" xfId="104" applyBorder="1" applyAlignment="1">
      <alignment horizontal="center" vertical="center"/>
    </xf>
    <xf numFmtId="14" fontId="19" fillId="2" borderId="116" xfId="104" applyNumberFormat="1" applyFill="1" applyBorder="1">
      <alignment vertical="center"/>
    </xf>
    <xf numFmtId="0" fontId="19" fillId="0" borderId="109" xfId="104" applyBorder="1">
      <alignment vertical="center"/>
    </xf>
    <xf numFmtId="182" fontId="19" fillId="2" borderId="118" xfId="104" applyNumberFormat="1" applyFill="1" applyBorder="1">
      <alignment vertical="center"/>
    </xf>
    <xf numFmtId="182" fontId="19" fillId="0" borderId="17" xfId="104" applyNumberFormat="1" applyBorder="1">
      <alignment vertical="center"/>
    </xf>
    <xf numFmtId="0" fontId="10" fillId="2" borderId="25" xfId="104" applyFont="1" applyFill="1" applyBorder="1">
      <alignment vertical="center"/>
    </xf>
    <xf numFmtId="38" fontId="10" fillId="0" borderId="17" xfId="105" applyFont="1" applyFill="1" applyBorder="1" applyAlignment="1">
      <alignment horizontal="right" vertical="center"/>
    </xf>
    <xf numFmtId="194" fontId="10" fillId="3" borderId="72" xfId="105" applyNumberFormat="1" applyFont="1" applyFill="1" applyBorder="1" applyAlignment="1">
      <alignment horizontal="center" vertical="center"/>
    </xf>
    <xf numFmtId="38" fontId="10" fillId="0" borderId="117" xfId="105" applyFont="1" applyBorder="1" applyAlignment="1">
      <alignment horizontal="right" vertical="center"/>
    </xf>
    <xf numFmtId="38" fontId="10" fillId="0" borderId="93" xfId="105" applyFont="1" applyFill="1" applyBorder="1" applyAlignment="1">
      <alignment horizontal="right" vertical="center"/>
    </xf>
    <xf numFmtId="38" fontId="4" fillId="0" borderId="25" xfId="105" applyFont="1" applyBorder="1" applyAlignment="1">
      <alignment horizontal="right" vertical="center"/>
    </xf>
    <xf numFmtId="0" fontId="10" fillId="2" borderId="25" xfId="104" applyFont="1" applyFill="1" applyBorder="1" applyAlignment="1">
      <alignment horizontal="left" vertical="center" wrapText="1"/>
    </xf>
    <xf numFmtId="0" fontId="20" fillId="0" borderId="0" xfId="104" applyFont="1">
      <alignment vertical="center"/>
    </xf>
    <xf numFmtId="0" fontId="1" fillId="0" borderId="142" xfId="104" applyFont="1" applyBorder="1">
      <alignment vertical="center"/>
    </xf>
    <xf numFmtId="0" fontId="1" fillId="0" borderId="144" xfId="104" applyFont="1" applyBorder="1">
      <alignment vertical="center"/>
    </xf>
    <xf numFmtId="182" fontId="1" fillId="0" borderId="76" xfId="104" applyNumberFormat="1" applyFont="1" applyBorder="1" applyAlignment="1">
      <alignment horizontal="right" vertical="center"/>
    </xf>
    <xf numFmtId="182" fontId="1" fillId="0" borderId="0" xfId="104" applyNumberFormat="1" applyFont="1" applyAlignment="1">
      <alignment horizontal="right" vertical="center"/>
    </xf>
    <xf numFmtId="38" fontId="4" fillId="0" borderId="19" xfId="105" applyFont="1" applyBorder="1" applyAlignment="1">
      <alignment horizontal="right" vertical="center"/>
    </xf>
    <xf numFmtId="0" fontId="4" fillId="3" borderId="0" xfId="104" applyFont="1" applyFill="1" applyAlignment="1">
      <alignment vertical="top"/>
    </xf>
    <xf numFmtId="38" fontId="10" fillId="0" borderId="103" xfId="105" applyFont="1" applyFill="1" applyBorder="1" applyAlignment="1">
      <alignment horizontal="right" vertical="center"/>
    </xf>
    <xf numFmtId="0" fontId="10" fillId="2" borderId="15" xfId="104" applyFont="1" applyFill="1" applyBorder="1" applyAlignment="1">
      <alignment horizontal="left" vertical="center" wrapText="1"/>
    </xf>
    <xf numFmtId="194" fontId="10" fillId="3" borderId="125" xfId="105" applyNumberFormat="1" applyFont="1" applyFill="1" applyBorder="1" applyAlignment="1">
      <alignment horizontal="center" vertical="center"/>
    </xf>
    <xf numFmtId="38" fontId="8" fillId="0" borderId="18" xfId="105" applyFont="1" applyBorder="1" applyAlignment="1">
      <alignment horizontal="right" vertical="center"/>
    </xf>
    <xf numFmtId="0" fontId="1" fillId="0" borderId="0" xfId="0" applyFont="1">
      <alignment vertical="center"/>
    </xf>
    <xf numFmtId="0" fontId="20" fillId="0" borderId="0" xfId="0" applyFont="1" applyAlignment="1">
      <alignment horizontal="right" vertical="center"/>
    </xf>
    <xf numFmtId="0" fontId="0" fillId="0" borderId="20" xfId="0" applyBorder="1" applyAlignment="1">
      <alignment horizontal="left" vertical="center"/>
    </xf>
    <xf numFmtId="0" fontId="10" fillId="2" borderId="30" xfId="0" applyFont="1" applyFill="1" applyBorder="1">
      <alignment vertical="center"/>
    </xf>
    <xf numFmtId="0" fontId="98" fillId="0" borderId="193" xfId="104" applyFont="1" applyBorder="1" applyAlignment="1">
      <alignment horizontal="center" vertical="center" wrapText="1"/>
    </xf>
    <xf numFmtId="0" fontId="99" fillId="0" borderId="194" xfId="104" applyFont="1" applyBorder="1" applyAlignment="1">
      <alignment horizontal="center" vertical="center" wrapText="1"/>
    </xf>
    <xf numFmtId="0" fontId="98" fillId="0" borderId="195" xfId="104" applyFont="1" applyBorder="1" applyAlignment="1">
      <alignment horizontal="center" vertical="center"/>
    </xf>
    <xf numFmtId="195" fontId="98" fillId="0" borderId="196" xfId="104" applyNumberFormat="1" applyFont="1" applyBorder="1" applyAlignment="1">
      <alignment horizontal="center" vertical="center"/>
    </xf>
    <xf numFmtId="0" fontId="98" fillId="0" borderId="197" xfId="104" applyFont="1" applyBorder="1" applyAlignment="1">
      <alignment horizontal="center" vertical="center"/>
    </xf>
    <xf numFmtId="195" fontId="98" fillId="0" borderId="198" xfId="104" applyNumberFormat="1" applyFont="1" applyBorder="1" applyAlignment="1">
      <alignment horizontal="center" vertical="center"/>
    </xf>
    <xf numFmtId="0" fontId="100" fillId="0" borderId="197" xfId="104" applyFont="1" applyBorder="1" applyAlignment="1">
      <alignment horizontal="center" vertical="center"/>
    </xf>
    <xf numFmtId="0" fontId="98" fillId="0" borderId="199" xfId="104" applyFont="1" applyBorder="1" applyAlignment="1">
      <alignment horizontal="center" vertical="center"/>
    </xf>
    <xf numFmtId="195" fontId="98" fillId="0" borderId="200" xfId="104" applyNumberFormat="1" applyFont="1" applyBorder="1" applyAlignment="1">
      <alignment horizontal="center" vertical="center"/>
    </xf>
    <xf numFmtId="0" fontId="98" fillId="0" borderId="196" xfId="104" applyFont="1" applyBorder="1" applyAlignment="1">
      <alignment horizontal="center" vertical="center"/>
    </xf>
    <xf numFmtId="195" fontId="98" fillId="0" borderId="201" xfId="104" applyNumberFormat="1" applyFont="1" applyBorder="1" applyAlignment="1">
      <alignment horizontal="center" vertical="center"/>
    </xf>
    <xf numFmtId="0" fontId="98" fillId="0" borderId="198" xfId="104" applyFont="1" applyBorder="1" applyAlignment="1">
      <alignment horizontal="center" vertical="center"/>
    </xf>
    <xf numFmtId="195" fontId="98" fillId="0" borderId="202" xfId="104" applyNumberFormat="1" applyFont="1" applyBorder="1" applyAlignment="1">
      <alignment horizontal="center" vertical="center"/>
    </xf>
    <xf numFmtId="0" fontId="98" fillId="0" borderId="198" xfId="104" applyFont="1" applyBorder="1" applyAlignment="1">
      <alignment horizontal="center" vertical="center" wrapText="1"/>
    </xf>
    <xf numFmtId="0" fontId="10" fillId="2" borderId="15" xfId="0" applyFont="1" applyFill="1" applyBorder="1">
      <alignment vertical="center"/>
    </xf>
    <xf numFmtId="0" fontId="20" fillId="0" borderId="0" xfId="0" applyFont="1" applyAlignment="1">
      <alignment horizontal="right" vertical="center" wrapText="1"/>
    </xf>
    <xf numFmtId="182" fontId="20" fillId="0" borderId="0" xfId="0" applyNumberFormat="1" applyFont="1">
      <alignment vertical="center"/>
    </xf>
    <xf numFmtId="0" fontId="103" fillId="0" borderId="0" xfId="0" applyFont="1" applyAlignment="1">
      <alignment vertical="center" wrapText="1"/>
    </xf>
    <xf numFmtId="182" fontId="0" fillId="2" borderId="138" xfId="0" applyNumberFormat="1" applyFill="1" applyBorder="1">
      <alignment vertical="center"/>
    </xf>
    <xf numFmtId="0" fontId="1" fillId="0" borderId="19" xfId="0" applyFont="1" applyBorder="1">
      <alignment vertical="center"/>
    </xf>
    <xf numFmtId="182" fontId="1" fillId="0" borderId="19" xfId="0" applyNumberFormat="1" applyFont="1" applyBorder="1" applyAlignment="1">
      <alignment horizontal="right" vertical="center"/>
    </xf>
    <xf numFmtId="0" fontId="1" fillId="0" borderId="0" xfId="104" applyFont="1">
      <alignment vertical="center"/>
    </xf>
    <xf numFmtId="0" fontId="8" fillId="0" borderId="0" xfId="104" applyFont="1" applyAlignment="1">
      <alignment horizontal="center" vertical="center"/>
    </xf>
    <xf numFmtId="38" fontId="4" fillId="0" borderId="0" xfId="105" applyFont="1" applyBorder="1" applyAlignment="1">
      <alignment horizontal="right" vertical="center"/>
    </xf>
    <xf numFmtId="38" fontId="8" fillId="0" borderId="0" xfId="105" applyFont="1" applyBorder="1" applyAlignment="1">
      <alignment horizontal="right" vertical="center"/>
    </xf>
    <xf numFmtId="0" fontId="6" fillId="0" borderId="0" xfId="0" applyFont="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123" xfId="0" applyFont="1" applyBorder="1" applyAlignment="1">
      <alignment horizontal="center" vertical="center"/>
    </xf>
    <xf numFmtId="0" fontId="0" fillId="0" borderId="45" xfId="0"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21" fillId="0" borderId="80" xfId="0" applyFont="1" applyBorder="1" applyAlignment="1">
      <alignment horizontal="center" vertical="center"/>
    </xf>
    <xf numFmtId="0" fontId="1" fillId="0" borderId="82" xfId="0" applyFont="1" applyBorder="1" applyAlignment="1">
      <alignment horizontal="center" vertical="center"/>
    </xf>
    <xf numFmtId="0" fontId="0" fillId="0" borderId="83" xfId="0" applyBorder="1" applyAlignment="1">
      <alignment horizontal="center" vertical="center"/>
    </xf>
    <xf numFmtId="0" fontId="19" fillId="0" borderId="84"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0" fillId="0" borderId="84"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4" xfId="0" applyBorder="1" applyAlignment="1">
      <alignment horizontal="center" vertical="center"/>
    </xf>
    <xf numFmtId="0" fontId="0" fillId="0" borderId="126" xfId="0" applyBorder="1" applyAlignment="1">
      <alignment horizontal="center" vertical="center"/>
    </xf>
    <xf numFmtId="0" fontId="19" fillId="0" borderId="121" xfId="0" applyFont="1" applyBorder="1" applyAlignment="1">
      <alignment horizontal="center" vertical="center"/>
    </xf>
    <xf numFmtId="0" fontId="20" fillId="0" borderId="142" xfId="0" applyFont="1" applyBorder="1" applyAlignment="1">
      <alignment horizontal="right" vertical="center"/>
    </xf>
    <xf numFmtId="0" fontId="20" fillId="0" borderId="143" xfId="0" applyFont="1" applyBorder="1" applyAlignment="1">
      <alignment horizontal="right" vertical="center"/>
    </xf>
    <xf numFmtId="0" fontId="20" fillId="0" borderId="144" xfId="0" applyFont="1" applyBorder="1" applyAlignment="1">
      <alignment horizontal="right" vertical="center"/>
    </xf>
    <xf numFmtId="0" fontId="104" fillId="3" borderId="0" xfId="0" applyFont="1" applyFill="1" applyAlignment="1">
      <alignment horizontal="justify" vertical="top" wrapText="1"/>
    </xf>
    <xf numFmtId="0" fontId="93" fillId="3" borderId="0" xfId="0" applyFont="1" applyFill="1" applyAlignment="1">
      <alignment horizontal="justify" vertical="top" wrapText="1"/>
    </xf>
    <xf numFmtId="0" fontId="0" fillId="0" borderId="21" xfId="0" applyBorder="1" applyAlignment="1">
      <alignment horizontal="center" vertical="center"/>
    </xf>
    <xf numFmtId="0" fontId="0" fillId="0" borderId="47" xfId="0" applyBorder="1" applyAlignment="1">
      <alignment horizontal="center" vertical="center" wrapText="1"/>
    </xf>
    <xf numFmtId="0" fontId="0" fillId="0" borderId="105" xfId="0" applyBorder="1" applyAlignment="1">
      <alignment horizontal="center" vertical="center" wrapText="1"/>
    </xf>
    <xf numFmtId="0" fontId="0" fillId="0" borderId="35" xfId="0" applyBorder="1" applyAlignment="1">
      <alignment horizontal="center" vertical="center"/>
    </xf>
    <xf numFmtId="0" fontId="0" fillId="0" borderId="49" xfId="0" applyBorder="1" applyAlignment="1">
      <alignment horizontal="center" vertical="center"/>
    </xf>
    <xf numFmtId="0" fontId="19" fillId="0" borderId="139" xfId="99" applyBorder="1" applyAlignment="1">
      <alignment horizontal="center" vertical="center" wrapText="1"/>
    </xf>
    <xf numFmtId="0" fontId="19" fillId="0" borderId="121" xfId="99" applyBorder="1" applyAlignment="1">
      <alignment horizontal="center" vertical="center"/>
    </xf>
    <xf numFmtId="0" fontId="20" fillId="0" borderId="142" xfId="0" applyFont="1" applyBorder="1" applyAlignment="1">
      <alignment horizontal="right" vertical="center" wrapText="1"/>
    </xf>
    <xf numFmtId="0" fontId="20" fillId="0" borderId="143" xfId="0" applyFont="1" applyBorder="1" applyAlignment="1">
      <alignment horizontal="right" vertical="center" wrapText="1"/>
    </xf>
    <xf numFmtId="0" fontId="20" fillId="0" borderId="144" xfId="0" applyFont="1" applyBorder="1" applyAlignment="1">
      <alignment horizontal="right" vertical="center" wrapText="1"/>
    </xf>
    <xf numFmtId="0" fontId="1" fillId="0" borderId="19" xfId="0" applyFont="1" applyBorder="1" applyAlignment="1">
      <alignment horizontal="center" vertical="center" wrapText="1"/>
    </xf>
    <xf numFmtId="0" fontId="103" fillId="0" borderId="31" xfId="0" applyFont="1" applyBorder="1" applyAlignment="1">
      <alignment horizontal="left" vertical="center" wrapText="1"/>
    </xf>
    <xf numFmtId="0" fontId="103" fillId="0" borderId="2" xfId="0" applyFont="1" applyBorder="1" applyAlignment="1">
      <alignment horizontal="left" vertical="center" wrapText="1"/>
    </xf>
    <xf numFmtId="0" fontId="103" fillId="0" borderId="124" xfId="0" applyFont="1" applyBorder="1" applyAlignment="1">
      <alignment horizontal="left" vertical="center" wrapText="1"/>
    </xf>
    <xf numFmtId="0" fontId="1" fillId="0" borderId="0" xfId="0" applyFont="1" applyAlignment="1">
      <alignment horizontal="center" vertical="center"/>
    </xf>
    <xf numFmtId="0" fontId="86" fillId="0" borderId="0" xfId="0" applyFont="1" applyAlignment="1">
      <alignment vertical="center" wrapText="1"/>
    </xf>
    <xf numFmtId="0" fontId="25" fillId="0" borderId="10" xfId="0" applyFont="1" applyBorder="1" applyAlignment="1">
      <alignment horizontal="center" vertical="center" wrapText="1"/>
    </xf>
    <xf numFmtId="0" fontId="25" fillId="0" borderId="129" xfId="0" applyFont="1" applyBorder="1" applyAlignment="1">
      <alignment horizontal="center" vertical="center" wrapText="1"/>
    </xf>
    <xf numFmtId="0" fontId="69" fillId="0" borderId="40" xfId="0" applyFont="1" applyBorder="1" applyAlignment="1">
      <alignment horizontal="left" vertical="center"/>
    </xf>
    <xf numFmtId="0" fontId="69" fillId="0" borderId="133" xfId="0" applyFont="1" applyBorder="1" applyAlignment="1">
      <alignment horizontal="left" vertical="center"/>
    </xf>
    <xf numFmtId="0" fontId="13" fillId="0" borderId="0" xfId="0" applyFont="1" applyAlignment="1">
      <alignment vertical="center" wrapText="1"/>
    </xf>
    <xf numFmtId="0" fontId="4" fillId="0" borderId="0" xfId="0" applyFont="1" applyAlignment="1">
      <alignment vertical="center" wrapText="1"/>
    </xf>
    <xf numFmtId="0" fontId="88" fillId="0" borderId="40" xfId="0" applyFont="1" applyBorder="1" applyAlignment="1">
      <alignment horizontal="left" vertical="center" wrapText="1"/>
    </xf>
    <xf numFmtId="0" fontId="88" fillId="0" borderId="41" xfId="0" applyFont="1" applyBorder="1" applyAlignment="1">
      <alignment horizontal="left" vertical="center" wrapText="1"/>
    </xf>
    <xf numFmtId="0" fontId="88" fillId="0" borderId="20" xfId="0" applyFont="1" applyBorder="1" applyAlignment="1">
      <alignment horizontal="left" vertical="center" wrapText="1"/>
    </xf>
    <xf numFmtId="0" fontId="88" fillId="0" borderId="42" xfId="0" applyFont="1" applyBorder="1" applyAlignment="1">
      <alignment horizontal="left" vertical="center" wrapText="1"/>
    </xf>
    <xf numFmtId="0" fontId="6" fillId="0" borderId="0" xfId="103" applyFont="1" applyAlignment="1">
      <alignment horizontal="center" vertical="center"/>
    </xf>
    <xf numFmtId="0" fontId="25" fillId="0" borderId="10" xfId="103" applyFont="1" applyBorder="1" applyAlignment="1">
      <alignment horizontal="center" vertical="center" wrapText="1"/>
    </xf>
    <xf numFmtId="0" fontId="25" fillId="0" borderId="129" xfId="103" applyFont="1" applyBorder="1" applyAlignment="1">
      <alignment horizontal="center" vertical="center" wrapText="1"/>
    </xf>
    <xf numFmtId="0" fontId="27" fillId="0" borderId="40" xfId="103" applyFont="1" applyBorder="1" applyAlignment="1">
      <alignment horizontal="left" vertical="center"/>
    </xf>
    <xf numFmtId="0" fontId="27" fillId="0" borderId="133" xfId="103" applyFont="1" applyBorder="1" applyAlignment="1">
      <alignment horizontal="left" vertical="center"/>
    </xf>
    <xf numFmtId="0" fontId="13" fillId="0" borderId="81" xfId="103" applyFont="1" applyBorder="1" applyAlignment="1">
      <alignment vertical="center" wrapText="1"/>
    </xf>
    <xf numFmtId="0" fontId="19" fillId="0" borderId="81" xfId="103" applyBorder="1" applyAlignment="1">
      <alignment vertical="center" wrapText="1"/>
    </xf>
    <xf numFmtId="0" fontId="69" fillId="0" borderId="40" xfId="103" applyFont="1" applyBorder="1" applyAlignment="1">
      <alignment horizontal="left" vertical="center" wrapText="1"/>
    </xf>
    <xf numFmtId="0" fontId="69" fillId="0" borderId="41" xfId="103" applyFont="1" applyBorder="1" applyAlignment="1">
      <alignment horizontal="left" vertical="center" wrapText="1"/>
    </xf>
    <xf numFmtId="0" fontId="69" fillId="0" borderId="20" xfId="103" applyFont="1" applyBorder="1" applyAlignment="1">
      <alignment horizontal="left" vertical="center" wrapText="1"/>
    </xf>
    <xf numFmtId="0" fontId="69" fillId="0" borderId="42" xfId="103" applyFont="1" applyBorder="1" applyAlignment="1">
      <alignment horizontal="left" vertical="center" wrapText="1"/>
    </xf>
    <xf numFmtId="0" fontId="82" fillId="0" borderId="0" xfId="107" applyFont="1" applyAlignment="1">
      <alignment horizontal="center" vertical="center"/>
    </xf>
    <xf numFmtId="0" fontId="83" fillId="0" borderId="0" xfId="107" applyFont="1" applyAlignment="1">
      <alignment horizontal="center" vertical="center"/>
    </xf>
    <xf numFmtId="0" fontId="75" fillId="0" borderId="113" xfId="107" applyFont="1" applyBorder="1" applyAlignment="1">
      <alignment horizontal="center" vertical="center" wrapText="1"/>
    </xf>
    <xf numFmtId="0" fontId="75" fillId="0" borderId="115" xfId="107" applyFont="1" applyBorder="1" applyAlignment="1">
      <alignment horizontal="center" vertical="center" wrapText="1"/>
    </xf>
    <xf numFmtId="0" fontId="73" fillId="0" borderId="61" xfId="107" applyFont="1" applyBorder="1" applyAlignment="1">
      <alignment horizontal="left" vertical="center" wrapText="1"/>
    </xf>
    <xf numFmtId="0" fontId="73" fillId="0" borderId="90" xfId="107" applyFont="1" applyBorder="1" applyAlignment="1">
      <alignment horizontal="left" vertical="center" wrapText="1"/>
    </xf>
    <xf numFmtId="0" fontId="73" fillId="0" borderId="148" xfId="107" applyFont="1" applyBorder="1" applyAlignment="1">
      <alignment horizontal="center" vertical="center" wrapText="1"/>
    </xf>
    <xf numFmtId="0" fontId="73" fillId="0" borderId="149" xfId="107" applyFont="1" applyBorder="1" applyAlignment="1">
      <alignment horizontal="center" vertical="center" wrapText="1"/>
    </xf>
    <xf numFmtId="0" fontId="74" fillId="0" borderId="0" xfId="107" applyFont="1" applyAlignment="1">
      <alignment horizontal="left" vertical="center" wrapText="1"/>
    </xf>
    <xf numFmtId="0" fontId="8" fillId="0" borderId="154" xfId="107" applyFont="1" applyBorder="1" applyAlignment="1">
      <alignment horizontal="left" vertical="center"/>
    </xf>
    <xf numFmtId="0" fontId="8" fillId="0" borderId="155" xfId="107" applyFont="1" applyBorder="1" applyAlignment="1">
      <alignment horizontal="left" vertical="center"/>
    </xf>
    <xf numFmtId="0" fontId="73" fillId="0" borderId="154" xfId="107" applyFont="1" applyBorder="1" applyAlignment="1">
      <alignment horizontal="left" vertical="center" wrapText="1"/>
    </xf>
    <xf numFmtId="0" fontId="73" fillId="0" borderId="155" xfId="107" applyFont="1" applyBorder="1" applyAlignment="1">
      <alignment horizontal="left" vertical="center" wrapText="1"/>
    </xf>
    <xf numFmtId="0" fontId="73" fillId="0" borderId="34" xfId="107" applyFont="1" applyBorder="1" applyAlignment="1">
      <alignment horizontal="left" vertical="center" wrapText="1"/>
    </xf>
    <xf numFmtId="0" fontId="73" fillId="0" borderId="122" xfId="107" applyFont="1" applyBorder="1" applyAlignment="1">
      <alignment horizontal="left" vertical="center" wrapText="1"/>
    </xf>
    <xf numFmtId="0" fontId="73" fillId="0" borderId="119" xfId="107" applyFont="1" applyBorder="1" applyAlignment="1">
      <alignment horizontal="left" vertical="center" wrapText="1"/>
    </xf>
    <xf numFmtId="0" fontId="73" fillId="0" borderId="126" xfId="107" applyFont="1" applyBorder="1" applyAlignment="1">
      <alignment horizontal="left" vertical="center" wrapText="1"/>
    </xf>
    <xf numFmtId="0" fontId="80" fillId="0" borderId="65" xfId="107" applyFont="1" applyBorder="1" applyAlignment="1">
      <alignment horizontal="left" vertical="center" wrapText="1"/>
    </xf>
    <xf numFmtId="0" fontId="80" fillId="0" borderId="92" xfId="107" applyFont="1" applyBorder="1" applyAlignment="1">
      <alignment horizontal="left" vertical="center" wrapText="1"/>
    </xf>
    <xf numFmtId="0" fontId="17" fillId="4" borderId="0" xfId="0" applyFont="1" applyFill="1" applyAlignment="1">
      <alignment horizontal="center" vertical="center" wrapText="1"/>
    </xf>
    <xf numFmtId="0" fontId="2" fillId="4" borderId="81" xfId="0" applyFont="1" applyFill="1" applyBorder="1" applyAlignment="1">
      <alignment horizontal="left" vertical="center"/>
    </xf>
    <xf numFmtId="0" fontId="7" fillId="4" borderId="0" xfId="0" applyFont="1" applyFill="1" applyAlignment="1">
      <alignment vertical="top" wrapText="1"/>
    </xf>
    <xf numFmtId="0" fontId="25" fillId="4" borderId="126" xfId="0" applyFont="1" applyFill="1" applyBorder="1" applyAlignment="1">
      <alignment horizontal="center" vertical="center" wrapText="1"/>
    </xf>
    <xf numFmtId="0" fontId="25" fillId="4" borderId="92" xfId="0" applyFont="1" applyFill="1" applyBorder="1" applyAlignment="1">
      <alignment horizontal="center" vertical="center" wrapText="1"/>
    </xf>
    <xf numFmtId="184" fontId="24" fillId="0" borderId="20" xfId="0" applyNumberFormat="1" applyFont="1" applyBorder="1" applyAlignment="1">
      <alignment horizontal="center" vertical="center"/>
    </xf>
    <xf numFmtId="184" fontId="0" fillId="0" borderId="119" xfId="0" applyNumberFormat="1" applyBorder="1" applyAlignment="1">
      <alignment horizontal="center" vertical="center"/>
    </xf>
    <xf numFmtId="184" fontId="0" fillId="0" borderId="98" xfId="0" applyNumberFormat="1" applyBorder="1" applyAlignment="1">
      <alignment horizontal="center" vertical="center"/>
    </xf>
    <xf numFmtId="184" fontId="0" fillId="0" borderId="36" xfId="0" applyNumberFormat="1" applyBorder="1" applyAlignment="1">
      <alignment horizontal="center" vertical="center"/>
    </xf>
    <xf numFmtId="184" fontId="0" fillId="0" borderId="32" xfId="0" applyNumberFormat="1" applyBorder="1" applyAlignment="1">
      <alignment horizontal="center" vertical="center"/>
    </xf>
    <xf numFmtId="184" fontId="0" fillId="0" borderId="120" xfId="0" applyNumberFormat="1" applyBorder="1" applyAlignment="1">
      <alignment horizontal="center" vertical="center"/>
    </xf>
    <xf numFmtId="184" fontId="0" fillId="0" borderId="101" xfId="0" applyNumberFormat="1" applyBorder="1" applyAlignment="1">
      <alignment horizontal="center" vertical="center"/>
    </xf>
    <xf numFmtId="184" fontId="0" fillId="0" borderId="47" xfId="0" applyNumberFormat="1" applyBorder="1" applyAlignment="1">
      <alignment horizontal="center" vertical="center"/>
    </xf>
    <xf numFmtId="184" fontId="0" fillId="0" borderId="105" xfId="0" applyNumberFormat="1" applyBorder="1" applyAlignment="1">
      <alignment horizontal="center" vertical="center"/>
    </xf>
    <xf numFmtId="184" fontId="17" fillId="0" borderId="80" xfId="0" applyNumberFormat="1" applyFont="1" applyBorder="1" applyAlignment="1">
      <alignment horizontal="center" vertical="center"/>
    </xf>
    <xf numFmtId="184" fontId="17" fillId="0" borderId="82" xfId="0" applyNumberFormat="1" applyFont="1" applyBorder="1" applyAlignment="1">
      <alignment horizontal="center" vertical="center"/>
    </xf>
    <xf numFmtId="184" fontId="19" fillId="0" borderId="48" xfId="0" applyNumberFormat="1" applyFont="1" applyBorder="1" applyAlignment="1">
      <alignment horizontal="center" vertical="center" wrapText="1"/>
    </xf>
    <xf numFmtId="184" fontId="0" fillId="0" borderId="54" xfId="0" applyNumberFormat="1" applyBorder="1" applyAlignment="1">
      <alignment horizontal="center" vertical="center" wrapText="1"/>
    </xf>
    <xf numFmtId="0" fontId="4" fillId="3" borderId="0" xfId="0" applyFont="1" applyFill="1" applyAlignment="1">
      <alignment horizontal="justify" vertical="top" wrapText="1"/>
    </xf>
    <xf numFmtId="0" fontId="4" fillId="3" borderId="0" xfId="0" applyFont="1" applyFill="1" applyAlignment="1">
      <alignment horizontal="justify" vertical="top"/>
    </xf>
    <xf numFmtId="0" fontId="1" fillId="0" borderId="142" xfId="0" applyFont="1" applyBorder="1" applyAlignment="1">
      <alignment horizontal="right" vertical="center"/>
    </xf>
    <xf numFmtId="0" fontId="1" fillId="0" borderId="144" xfId="0" applyFont="1" applyBorder="1" applyAlignment="1">
      <alignment horizontal="right" vertical="center"/>
    </xf>
    <xf numFmtId="0" fontId="93" fillId="3" borderId="0" xfId="104" applyFont="1" applyFill="1" applyAlignment="1">
      <alignment horizontal="left" vertical="top" wrapText="1"/>
    </xf>
    <xf numFmtId="38" fontId="10" fillId="2" borderId="31" xfId="105" applyFont="1" applyFill="1" applyBorder="1" applyAlignment="1">
      <alignment vertical="center"/>
    </xf>
    <xf numFmtId="38" fontId="10" fillId="2" borderId="2" xfId="105" applyFont="1" applyFill="1" applyBorder="1" applyAlignment="1">
      <alignment vertical="center"/>
    </xf>
    <xf numFmtId="38" fontId="10" fillId="2" borderId="97" xfId="105" applyFont="1" applyFill="1" applyBorder="1" applyAlignment="1">
      <alignment vertical="center"/>
    </xf>
    <xf numFmtId="38" fontId="10" fillId="2" borderId="93" xfId="105" applyFont="1" applyFill="1" applyBorder="1" applyAlignment="1">
      <alignment vertical="center"/>
    </xf>
    <xf numFmtId="38" fontId="10" fillId="2" borderId="72" xfId="105" applyFont="1" applyFill="1" applyBorder="1" applyAlignment="1">
      <alignment vertical="center"/>
    </xf>
    <xf numFmtId="38" fontId="10" fillId="2" borderId="95" xfId="105" applyFont="1" applyFill="1" applyBorder="1" applyAlignment="1">
      <alignment vertical="center"/>
    </xf>
    <xf numFmtId="0" fontId="8" fillId="0" borderId="38" xfId="104" applyFont="1" applyBorder="1" applyAlignment="1">
      <alignment horizontal="center" vertical="center"/>
    </xf>
    <xf numFmtId="0" fontId="8" fillId="0" borderId="20" xfId="104" applyFont="1" applyBorder="1" applyAlignment="1">
      <alignment horizontal="center" vertical="center"/>
    </xf>
    <xf numFmtId="0" fontId="8" fillId="0" borderId="76" xfId="104" applyFont="1" applyBorder="1" applyAlignment="1">
      <alignment horizontal="center" vertical="center"/>
    </xf>
    <xf numFmtId="0" fontId="103" fillId="0" borderId="31" xfId="0" applyFont="1" applyBorder="1" applyAlignment="1">
      <alignment vertical="center" wrapText="1"/>
    </xf>
    <xf numFmtId="0" fontId="103" fillId="0" borderId="2" xfId="0" applyFont="1" applyBorder="1" applyAlignment="1">
      <alignment vertical="center" wrapText="1"/>
    </xf>
    <xf numFmtId="0" fontId="103" fillId="0" borderId="124" xfId="0" applyFont="1" applyBorder="1" applyAlignment="1">
      <alignment vertical="center" wrapText="1"/>
    </xf>
    <xf numFmtId="0" fontId="11" fillId="0" borderId="0" xfId="104" applyFont="1" applyAlignment="1">
      <alignment horizontal="right" vertical="center"/>
    </xf>
    <xf numFmtId="0" fontId="97" fillId="0" borderId="0" xfId="104" applyFont="1" applyAlignment="1">
      <alignment horizontal="center" vertical="center"/>
    </xf>
    <xf numFmtId="0" fontId="19" fillId="0" borderId="21" xfId="104" applyBorder="1" applyAlignment="1">
      <alignment horizontal="center" vertical="center"/>
    </xf>
    <xf numFmtId="0" fontId="19" fillId="0" borderId="83" xfId="104" applyBorder="1" applyAlignment="1">
      <alignment horizontal="center" vertical="center"/>
    </xf>
    <xf numFmtId="0" fontId="19" fillId="0" borderId="35" xfId="104" applyBorder="1" applyAlignment="1">
      <alignment horizontal="center" vertical="center"/>
    </xf>
    <xf numFmtId="0" fontId="19" fillId="0" borderId="49" xfId="104" applyBorder="1" applyAlignment="1">
      <alignment horizontal="center" vertical="center"/>
    </xf>
    <xf numFmtId="0" fontId="19" fillId="0" borderId="126" xfId="104" applyBorder="1" applyAlignment="1">
      <alignment horizontal="center" vertical="center"/>
    </xf>
    <xf numFmtId="0" fontId="19" fillId="0" borderId="121" xfId="104" applyBorder="1" applyAlignment="1">
      <alignment horizontal="center" vertical="center"/>
    </xf>
    <xf numFmtId="0" fontId="4" fillId="0" borderId="45" xfId="104" applyFont="1" applyBorder="1" applyAlignment="1">
      <alignment horizontal="center" vertical="center"/>
    </xf>
    <xf numFmtId="0" fontId="4" fillId="0" borderId="46" xfId="104" applyFont="1" applyBorder="1" applyAlignment="1">
      <alignment horizontal="center" vertical="center"/>
    </xf>
    <xf numFmtId="0" fontId="4" fillId="0" borderId="123" xfId="104" applyFont="1" applyBorder="1" applyAlignment="1">
      <alignment horizontal="center" vertical="center"/>
    </xf>
    <xf numFmtId="0" fontId="19" fillId="0" borderId="44" xfId="99" applyBorder="1" applyAlignment="1">
      <alignment horizontal="center" vertical="center" wrapText="1"/>
    </xf>
    <xf numFmtId="0" fontId="19" fillId="0" borderId="51" xfId="99" applyBorder="1" applyAlignment="1">
      <alignment horizontal="center" vertical="center"/>
    </xf>
    <xf numFmtId="0" fontId="4" fillId="0" borderId="22" xfId="104" applyFont="1" applyBorder="1" applyAlignment="1">
      <alignment horizontal="center" vertical="center"/>
    </xf>
    <xf numFmtId="0" fontId="4" fillId="0" borderId="82" xfId="104" applyFont="1" applyBorder="1" applyAlignment="1">
      <alignment horizontal="center" vertical="center"/>
    </xf>
    <xf numFmtId="0" fontId="4" fillId="0" borderId="47" xfId="104" applyFont="1" applyBorder="1" applyAlignment="1">
      <alignment horizontal="center" vertical="center"/>
    </xf>
    <xf numFmtId="0" fontId="8" fillId="0" borderId="48" xfId="104" applyFont="1" applyBorder="1" applyAlignment="1">
      <alignment horizontal="center" vertical="center"/>
    </xf>
    <xf numFmtId="0" fontId="8" fillId="0" borderId="54" xfId="104" applyFont="1" applyBorder="1" applyAlignment="1">
      <alignment horizontal="center" vertical="center"/>
    </xf>
    <xf numFmtId="0" fontId="4" fillId="0" borderId="80" xfId="104" applyFont="1" applyBorder="1" applyAlignment="1">
      <alignment horizontal="center" vertical="center" wrapText="1"/>
    </xf>
    <xf numFmtId="0" fontId="4" fillId="0" borderId="82" xfId="104" applyFont="1" applyBorder="1" applyAlignment="1">
      <alignment horizontal="center" vertical="center" wrapText="1"/>
    </xf>
    <xf numFmtId="0" fontId="4" fillId="0" borderId="192" xfId="104" applyFont="1" applyBorder="1" applyAlignment="1">
      <alignment horizontal="center" vertical="center"/>
    </xf>
    <xf numFmtId="0" fontId="4" fillId="0" borderId="141" xfId="104" applyFont="1" applyBorder="1" applyAlignment="1">
      <alignment horizontal="center" vertical="center"/>
    </xf>
    <xf numFmtId="0" fontId="4" fillId="0" borderId="32" xfId="104" applyFont="1" applyBorder="1" applyAlignment="1">
      <alignment horizontal="center" vertical="center"/>
    </xf>
    <xf numFmtId="0" fontId="4" fillId="0" borderId="105" xfId="104" applyFont="1" applyBorder="1" applyAlignment="1">
      <alignment horizontal="center" vertical="center"/>
    </xf>
    <xf numFmtId="38" fontId="10" fillId="2" borderId="28" xfId="105" applyFont="1" applyFill="1" applyBorder="1" applyAlignment="1">
      <alignment vertical="center"/>
    </xf>
    <xf numFmtId="38" fontId="10" fillId="2" borderId="106" xfId="105" applyFont="1" applyFill="1" applyBorder="1" applyAlignment="1">
      <alignment vertical="center"/>
    </xf>
    <xf numFmtId="38" fontId="10" fillId="2" borderId="59" xfId="105" applyFont="1" applyFill="1" applyBorder="1" applyAlignment="1">
      <alignment vertical="center"/>
    </xf>
    <xf numFmtId="0" fontId="8" fillId="0" borderId="40" xfId="104" applyFont="1" applyBorder="1" applyAlignment="1">
      <alignment horizontal="center" vertical="center"/>
    </xf>
    <xf numFmtId="0" fontId="8" fillId="0" borderId="41" xfId="104" applyFont="1" applyBorder="1" applyAlignment="1">
      <alignment horizontal="center" vertical="center"/>
    </xf>
    <xf numFmtId="0" fontId="8" fillId="0" borderId="42" xfId="104" applyFont="1" applyBorder="1" applyAlignment="1">
      <alignment horizontal="center" vertical="center"/>
    </xf>
    <xf numFmtId="0" fontId="1" fillId="3" borderId="0" xfId="104" applyFont="1" applyFill="1" applyAlignment="1">
      <alignment horizontal="center" vertical="center"/>
    </xf>
    <xf numFmtId="0" fontId="19" fillId="4" borderId="3" xfId="99" applyFill="1" applyBorder="1" applyAlignment="1">
      <alignment horizontal="center" vertical="center" wrapText="1"/>
    </xf>
    <xf numFmtId="0" fontId="19" fillId="4" borderId="4" xfId="99" applyFill="1" applyBorder="1" applyAlignment="1">
      <alignment horizontal="center" vertical="center"/>
    </xf>
    <xf numFmtId="0" fontId="19" fillId="4" borderId="6" xfId="99" applyFill="1" applyBorder="1" applyAlignment="1">
      <alignment horizontal="center" vertical="center"/>
    </xf>
    <xf numFmtId="0" fontId="19" fillId="4" borderId="7" xfId="99" applyFill="1" applyBorder="1" applyAlignment="1">
      <alignment horizontal="center" vertical="center"/>
    </xf>
    <xf numFmtId="0" fontId="19" fillId="4" borderId="8" xfId="99" applyFill="1" applyBorder="1" applyAlignment="1">
      <alignment horizontal="center" vertical="center"/>
    </xf>
    <xf numFmtId="0" fontId="19" fillId="4" borderId="9" xfId="99" applyFill="1" applyBorder="1" applyAlignment="1">
      <alignment horizontal="center" vertical="center"/>
    </xf>
    <xf numFmtId="0" fontId="19" fillId="4" borderId="3" xfId="99" applyFill="1" applyBorder="1" applyAlignment="1">
      <alignment horizontal="center" vertical="center"/>
    </xf>
    <xf numFmtId="0" fontId="19" fillId="4" borderId="5" xfId="99" applyFill="1" applyBorder="1" applyAlignment="1">
      <alignment horizontal="center" vertical="center"/>
    </xf>
    <xf numFmtId="0" fontId="1" fillId="4" borderId="0" xfId="99" applyFont="1" applyFill="1" applyAlignment="1">
      <alignment horizontal="center" vertical="center"/>
    </xf>
    <xf numFmtId="179" fontId="19" fillId="4" borderId="1" xfId="99" applyNumberFormat="1" applyFill="1" applyBorder="1" applyAlignment="1">
      <alignment horizontal="left" vertical="center"/>
    </xf>
    <xf numFmtId="0" fontId="4" fillId="4" borderId="1" xfId="99" applyFont="1" applyFill="1" applyBorder="1" applyAlignment="1">
      <alignment horizontal="left" vertical="center" wrapText="1"/>
    </xf>
    <xf numFmtId="179" fontId="4" fillId="4" borderId="2" xfId="99" applyNumberFormat="1" applyFont="1" applyFill="1" applyBorder="1" applyAlignment="1">
      <alignment horizontal="right" vertical="center" wrapText="1"/>
    </xf>
    <xf numFmtId="177" fontId="4" fillId="4" borderId="2" xfId="99" applyNumberFormat="1" applyFont="1" applyFill="1" applyBorder="1" applyAlignment="1">
      <alignment horizontal="left" vertical="center"/>
    </xf>
    <xf numFmtId="0" fontId="19" fillId="4" borderId="0" xfId="99" applyFill="1" applyAlignment="1">
      <alignment horizontal="left" vertical="center"/>
    </xf>
    <xf numFmtId="0" fontId="19" fillId="4" borderId="0" xfId="99" applyFill="1" applyAlignment="1">
      <alignment horizontal="center" vertical="center"/>
    </xf>
    <xf numFmtId="0" fontId="7" fillId="4" borderId="0" xfId="99" applyFont="1" applyFill="1" applyAlignment="1">
      <alignment horizontal="left" vertical="center" wrapText="1"/>
    </xf>
    <xf numFmtId="0" fontId="7" fillId="4" borderId="0" xfId="99" applyFont="1" applyFill="1" applyAlignment="1">
      <alignment horizontal="left" vertical="center"/>
    </xf>
    <xf numFmtId="0" fontId="19" fillId="4" borderId="4" xfId="99" applyFill="1" applyBorder="1" applyAlignment="1">
      <alignment horizontal="center" vertical="center" wrapText="1"/>
    </xf>
    <xf numFmtId="0" fontId="19" fillId="4" borderId="6" xfId="99" applyFill="1" applyBorder="1" applyAlignment="1">
      <alignment horizontal="center" vertical="center" wrapText="1"/>
    </xf>
    <xf numFmtId="0" fontId="19" fillId="4" borderId="7" xfId="99" applyFill="1" applyBorder="1" applyAlignment="1">
      <alignment horizontal="center" vertical="center" wrapText="1"/>
    </xf>
    <xf numFmtId="0" fontId="19" fillId="4" borderId="8" xfId="99" applyFill="1" applyBorder="1" applyAlignment="1">
      <alignment horizontal="center" vertical="center" wrapText="1"/>
    </xf>
    <xf numFmtId="0" fontId="19" fillId="4" borderId="9" xfId="99" applyFill="1" applyBorder="1" applyAlignment="1">
      <alignment horizontal="center" vertical="center" wrapText="1"/>
    </xf>
    <xf numFmtId="0" fontId="8" fillId="0" borderId="20" xfId="0" applyFont="1" applyBorder="1" applyAlignment="1">
      <alignment horizontal="center" vertical="center"/>
    </xf>
    <xf numFmtId="182" fontId="4" fillId="0" borderId="16" xfId="62" applyNumberFormat="1" applyFont="1" applyBorder="1" applyAlignment="1">
      <alignment horizontal="center" vertical="center"/>
    </xf>
    <xf numFmtId="182" fontId="4" fillId="0" borderId="0" xfId="62" applyNumberFormat="1" applyFont="1" applyAlignment="1">
      <alignment horizontal="center" vertical="center"/>
    </xf>
    <xf numFmtId="182" fontId="4" fillId="0" borderId="91" xfId="62" applyNumberFormat="1" applyFont="1" applyBorder="1" applyAlignment="1">
      <alignment horizontal="center" vertical="center"/>
    </xf>
    <xf numFmtId="182" fontId="4" fillId="0" borderId="23" xfId="62" applyNumberFormat="1" applyFont="1" applyBorder="1" applyAlignment="1">
      <alignment horizontal="center" vertical="center"/>
    </xf>
    <xf numFmtId="182" fontId="4" fillId="0" borderId="5" xfId="62" applyNumberFormat="1" applyFont="1" applyBorder="1" applyAlignment="1">
      <alignment horizontal="center" vertical="center"/>
    </xf>
    <xf numFmtId="182" fontId="4" fillId="0" borderId="68" xfId="62" applyNumberFormat="1" applyFont="1" applyBorder="1" applyAlignment="1">
      <alignment horizontal="center" vertical="center"/>
    </xf>
    <xf numFmtId="0" fontId="8" fillId="0" borderId="99" xfId="100" applyFont="1" applyBorder="1" applyAlignment="1">
      <alignment horizontal="right" vertical="center"/>
    </xf>
    <xf numFmtId="0" fontId="8" fillId="0" borderId="100" xfId="100" applyFont="1" applyBorder="1" applyAlignment="1">
      <alignment horizontal="right" vertical="center"/>
    </xf>
    <xf numFmtId="182" fontId="4" fillId="0" borderId="81" xfId="62" applyNumberFormat="1" applyFont="1" applyBorder="1" applyAlignment="1">
      <alignment horizontal="center" vertical="center"/>
    </xf>
    <xf numFmtId="0" fontId="10" fillId="0" borderId="79" xfId="62" applyFont="1" applyBorder="1" applyAlignment="1">
      <alignment horizontal="center" vertical="center"/>
    </xf>
    <xf numFmtId="0" fontId="10" fillId="0" borderId="52" xfId="62" applyFont="1" applyBorder="1" applyAlignment="1">
      <alignment horizontal="center" vertical="center"/>
    </xf>
    <xf numFmtId="0" fontId="10" fillId="0" borderId="44" xfId="62" applyFont="1" applyBorder="1" applyAlignment="1">
      <alignment horizontal="center" vertical="center" wrapText="1"/>
    </xf>
    <xf numFmtId="0" fontId="10" fillId="0" borderId="51" xfId="62" applyFont="1" applyBorder="1" applyAlignment="1">
      <alignment horizontal="center" vertical="center"/>
    </xf>
    <xf numFmtId="0" fontId="10" fillId="0" borderId="80" xfId="62" applyFont="1" applyBorder="1" applyAlignment="1">
      <alignment horizontal="center" vertical="center"/>
    </xf>
    <xf numFmtId="0" fontId="10" fillId="0" borderId="82" xfId="62" applyFont="1" applyBorder="1" applyAlignment="1">
      <alignment horizontal="center" vertical="center"/>
    </xf>
    <xf numFmtId="0" fontId="10" fillId="0" borderId="21" xfId="62" applyFont="1" applyBorder="1" applyAlignment="1">
      <alignment horizontal="center" vertical="center" wrapText="1"/>
    </xf>
    <xf numFmtId="0" fontId="10" fillId="0" borderId="81" xfId="62" applyFont="1" applyBorder="1" applyAlignment="1">
      <alignment horizontal="center" vertical="center" wrapText="1"/>
    </xf>
    <xf numFmtId="0" fontId="10" fillId="0" borderId="48" xfId="62" applyFont="1" applyBorder="1" applyAlignment="1">
      <alignment horizontal="center" vertical="center" wrapText="1"/>
    </xf>
    <xf numFmtId="0" fontId="10" fillId="0" borderId="83" xfId="62" applyFont="1" applyBorder="1" applyAlignment="1">
      <alignment horizontal="center" vertical="center" wrapText="1"/>
    </xf>
    <xf numFmtId="0" fontId="10" fillId="0" borderId="84" xfId="62" applyFont="1" applyBorder="1" applyAlignment="1">
      <alignment horizontal="center" vertical="center" wrapText="1"/>
    </xf>
    <xf numFmtId="0" fontId="10" fillId="0" borderId="54" xfId="62" applyFont="1" applyBorder="1" applyAlignment="1">
      <alignment horizontal="center" vertical="center" wrapText="1"/>
    </xf>
    <xf numFmtId="0" fontId="1" fillId="0" borderId="0" xfId="60" applyFont="1" applyAlignment="1">
      <alignment horizontal="center" vertical="center"/>
    </xf>
    <xf numFmtId="0" fontId="0" fillId="0" borderId="40" xfId="60" applyFont="1" applyBorder="1" applyAlignment="1">
      <alignment horizontal="center" vertical="center"/>
    </xf>
    <xf numFmtId="0" fontId="0" fillId="0" borderId="41" xfId="60" applyFont="1" applyBorder="1" applyAlignment="1">
      <alignment horizontal="center" vertical="center"/>
    </xf>
    <xf numFmtId="0" fontId="0" fillId="0" borderId="42" xfId="60" applyFont="1" applyBorder="1" applyAlignment="1">
      <alignment horizontal="center" vertical="center"/>
    </xf>
    <xf numFmtId="0" fontId="1" fillId="0" borderId="40" xfId="60" applyFont="1" applyBorder="1" applyAlignment="1">
      <alignment horizontal="center" vertical="center"/>
    </xf>
    <xf numFmtId="0" fontId="1" fillId="0" borderId="41" xfId="60" applyFont="1" applyBorder="1" applyAlignment="1">
      <alignment horizontal="center" vertical="center"/>
    </xf>
    <xf numFmtId="0" fontId="1" fillId="0" borderId="42" xfId="60" applyFont="1" applyBorder="1" applyAlignment="1">
      <alignment horizontal="center" vertical="center"/>
    </xf>
    <xf numFmtId="0" fontId="54" fillId="0" borderId="0" xfId="60" applyAlignment="1">
      <alignment horizontal="justify" vertical="top"/>
    </xf>
    <xf numFmtId="0" fontId="1" fillId="0" borderId="80" xfId="60" applyFont="1" applyBorder="1" applyAlignment="1">
      <alignment horizontal="center" vertical="center"/>
    </xf>
    <xf numFmtId="0" fontId="1" fillId="0" borderId="82" xfId="60" applyFont="1" applyBorder="1" applyAlignment="1">
      <alignment horizontal="center" vertical="center"/>
    </xf>
    <xf numFmtId="182" fontId="4" fillId="0" borderId="40" xfId="100" applyNumberFormat="1" applyFont="1" applyBorder="1" applyAlignment="1">
      <alignment horizontal="right" vertical="center"/>
    </xf>
    <xf numFmtId="182" fontId="4" fillId="0" borderId="41" xfId="100" applyNumberFormat="1" applyFont="1" applyBorder="1" applyAlignment="1">
      <alignment horizontal="right" vertical="center"/>
    </xf>
    <xf numFmtId="182" fontId="4" fillId="0" borderId="42" xfId="100" applyNumberFormat="1" applyFont="1" applyBorder="1" applyAlignment="1">
      <alignment horizontal="right" vertical="center"/>
    </xf>
    <xf numFmtId="0" fontId="10" fillId="0" borderId="0" xfId="100" applyFont="1" applyAlignment="1">
      <alignment horizontal="left" vertical="center" wrapText="1"/>
    </xf>
    <xf numFmtId="0" fontId="10" fillId="0" borderId="0" xfId="100" applyFont="1" applyAlignment="1">
      <alignment horizontal="left" vertical="center"/>
    </xf>
    <xf numFmtId="0" fontId="6" fillId="0" borderId="0" xfId="100" applyFont="1" applyAlignment="1">
      <alignment horizontal="center" vertical="center"/>
    </xf>
    <xf numFmtId="0" fontId="10" fillId="0" borderId="21" xfId="100" applyFont="1" applyBorder="1" applyAlignment="1">
      <alignment horizontal="center" vertical="center"/>
    </xf>
    <xf numFmtId="0" fontId="10" fillId="0" borderId="83" xfId="100" applyFont="1" applyBorder="1" applyAlignment="1">
      <alignment horizontal="center" vertical="center"/>
    </xf>
    <xf numFmtId="0" fontId="10" fillId="0" borderId="79" xfId="100" applyFont="1" applyBorder="1" applyAlignment="1">
      <alignment horizontal="center" vertical="center"/>
    </xf>
    <xf numFmtId="0" fontId="10" fillId="0" borderId="52" xfId="100" applyFont="1" applyBorder="1" applyAlignment="1">
      <alignment horizontal="center" vertical="center"/>
    </xf>
    <xf numFmtId="0" fontId="10" fillId="0" borderId="44" xfId="100" applyFont="1" applyBorder="1" applyAlignment="1">
      <alignment horizontal="center" vertical="center" wrapText="1"/>
    </xf>
    <xf numFmtId="0" fontId="10" fillId="0" borderId="51" xfId="100" applyFont="1" applyBorder="1" applyAlignment="1">
      <alignment horizontal="center" vertical="center"/>
    </xf>
    <xf numFmtId="0" fontId="10" fillId="0" borderId="45" xfId="100" applyFont="1" applyBorder="1" applyAlignment="1">
      <alignment horizontal="center" vertical="center"/>
    </xf>
    <xf numFmtId="0" fontId="10" fillId="0" borderId="46" xfId="100" applyFont="1" applyBorder="1" applyAlignment="1">
      <alignment horizontal="center" vertical="center"/>
    </xf>
    <xf numFmtId="0" fontId="10" fillId="0" borderId="47" xfId="100" applyFont="1" applyBorder="1" applyAlignment="1">
      <alignment horizontal="center" vertical="center"/>
    </xf>
    <xf numFmtId="0" fontId="10" fillId="0" borderId="48" xfId="100" applyFont="1" applyBorder="1" applyAlignment="1">
      <alignment horizontal="center" vertical="center"/>
    </xf>
    <xf numFmtId="0" fontId="10" fillId="0" borderId="54" xfId="100" applyFont="1" applyBorder="1" applyAlignment="1">
      <alignment horizontal="center" vertical="center"/>
    </xf>
    <xf numFmtId="0" fontId="7" fillId="0" borderId="0" xfId="99" applyFont="1" applyAlignment="1">
      <alignment horizontal="left" vertical="center" wrapText="1"/>
    </xf>
    <xf numFmtId="0" fontId="8" fillId="0" borderId="40" xfId="100" applyFont="1" applyBorder="1" applyAlignment="1">
      <alignment horizontal="right" vertical="center"/>
    </xf>
    <xf numFmtId="0" fontId="8" fillId="0" borderId="41" xfId="100" applyFont="1" applyBorder="1" applyAlignment="1">
      <alignment horizontal="right" vertical="center"/>
    </xf>
    <xf numFmtId="0" fontId="8" fillId="0" borderId="42" xfId="100" applyFont="1" applyBorder="1" applyAlignment="1">
      <alignment horizontal="right" vertical="center"/>
    </xf>
    <xf numFmtId="0" fontId="10" fillId="0" borderId="127" xfId="100" applyFont="1" applyBorder="1" applyAlignment="1">
      <alignment horizontal="center" vertical="center"/>
    </xf>
    <xf numFmtId="0" fontId="10" fillId="0" borderId="129" xfId="100" applyFont="1" applyBorder="1" applyAlignment="1">
      <alignment horizontal="center" vertical="center"/>
    </xf>
    <xf numFmtId="0" fontId="4" fillId="0" borderId="28" xfId="100" applyFont="1" applyBorder="1" applyAlignment="1">
      <alignment horizontal="center" vertical="center"/>
    </xf>
    <xf numFmtId="0" fontId="4" fillId="0" borderId="140" xfId="100" applyFont="1" applyBorder="1" applyAlignment="1">
      <alignment horizontal="center" vertical="center"/>
    </xf>
    <xf numFmtId="0" fontId="4" fillId="0" borderId="31" xfId="100" applyFont="1" applyBorder="1" applyAlignment="1">
      <alignment horizontal="center" vertical="center"/>
    </xf>
    <xf numFmtId="0" fontId="4" fillId="0" borderId="124" xfId="100" applyFont="1" applyBorder="1" applyAlignment="1">
      <alignment horizontal="center" vertical="center"/>
    </xf>
    <xf numFmtId="0" fontId="4" fillId="0" borderId="93" xfId="100" applyFont="1" applyBorder="1" applyAlignment="1">
      <alignment horizontal="center" vertical="center"/>
    </xf>
    <xf numFmtId="0" fontId="4" fillId="0" borderId="125" xfId="100" applyFont="1" applyBorder="1" applyAlignment="1">
      <alignment horizontal="center" vertical="center"/>
    </xf>
    <xf numFmtId="0" fontId="10" fillId="0" borderId="35" xfId="62" applyFont="1" applyBorder="1" applyAlignment="1">
      <alignment horizontal="center" vertical="center"/>
    </xf>
    <xf numFmtId="0" fontId="10" fillId="0" borderId="49" xfId="62" applyFont="1" applyBorder="1" applyAlignment="1">
      <alignment horizontal="center" vertical="center"/>
    </xf>
    <xf numFmtId="0" fontId="13" fillId="0" borderId="48" xfId="62" applyFont="1" applyBorder="1" applyAlignment="1">
      <alignment horizontal="center" vertical="center" wrapText="1"/>
    </xf>
    <xf numFmtId="0" fontId="13" fillId="0" borderId="54" xfId="62" applyFont="1" applyBorder="1" applyAlignment="1">
      <alignment horizontal="center" vertical="center"/>
    </xf>
    <xf numFmtId="0" fontId="10" fillId="0" borderId="80" xfId="62" applyFont="1" applyBorder="1" applyAlignment="1">
      <alignment horizontal="center" vertical="center" wrapText="1"/>
    </xf>
    <xf numFmtId="0" fontId="10" fillId="0" borderId="82" xfId="62" applyFont="1" applyBorder="1" applyAlignment="1">
      <alignment horizontal="center" vertical="center" wrapText="1"/>
    </xf>
    <xf numFmtId="0" fontId="10" fillId="0" borderId="48" xfId="62" applyFont="1" applyBorder="1" applyAlignment="1">
      <alignment horizontal="center" vertical="center"/>
    </xf>
    <xf numFmtId="0" fontId="10" fillId="0" borderId="54" xfId="62" applyFont="1" applyBorder="1" applyAlignment="1">
      <alignment horizontal="center" vertical="center"/>
    </xf>
    <xf numFmtId="0" fontId="12" fillId="0" borderId="0" xfId="62" applyFont="1" applyAlignment="1">
      <alignment horizontal="center" vertical="center"/>
    </xf>
    <xf numFmtId="0" fontId="10" fillId="0" borderId="44" xfId="62" applyFont="1" applyBorder="1" applyAlignment="1">
      <alignment horizontal="center" vertical="center"/>
    </xf>
    <xf numFmtId="0" fontId="10" fillId="0" borderId="43" xfId="62" applyFont="1" applyBorder="1" applyAlignment="1">
      <alignment horizontal="center" vertical="center"/>
    </xf>
    <xf numFmtId="0" fontId="10" fillId="0" borderId="50" xfId="62" applyFont="1" applyBorder="1" applyAlignment="1">
      <alignment horizontal="center" vertical="center"/>
    </xf>
    <xf numFmtId="0" fontId="13" fillId="0" borderId="28" xfId="62" applyFont="1" applyBorder="1" applyAlignment="1">
      <alignment horizontal="center" vertical="center"/>
    </xf>
    <xf numFmtId="0" fontId="13" fillId="0" borderId="140" xfId="62" applyFont="1" applyBorder="1" applyAlignment="1">
      <alignment horizontal="center" vertical="center"/>
    </xf>
    <xf numFmtId="0" fontId="13" fillId="0" borderId="31" xfId="62" applyFont="1" applyBorder="1" applyAlignment="1">
      <alignment horizontal="center" vertical="center"/>
    </xf>
    <xf numFmtId="0" fontId="13" fillId="0" borderId="124" xfId="62" applyFont="1" applyBorder="1" applyAlignment="1">
      <alignment horizontal="center" vertical="center"/>
    </xf>
    <xf numFmtId="0" fontId="13" fillId="0" borderId="32" xfId="62" applyFont="1" applyBorder="1" applyAlignment="1">
      <alignment horizontal="center" vertical="center"/>
    </xf>
    <xf numFmtId="0" fontId="13" fillId="0" borderId="141" xfId="62" applyFont="1" applyBorder="1" applyAlignment="1">
      <alignment horizontal="center" vertical="center"/>
    </xf>
    <xf numFmtId="0" fontId="4" fillId="0" borderId="0" xfId="104" applyFont="1" applyAlignment="1">
      <alignment horizontal="left" vertical="top" wrapText="1"/>
    </xf>
    <xf numFmtId="0" fontId="13" fillId="0" borderId="89" xfId="62" applyFont="1" applyBorder="1" applyAlignment="1">
      <alignment horizontal="left" vertical="center"/>
    </xf>
    <xf numFmtId="0" fontId="13" fillId="0" borderId="94" xfId="62" applyFont="1" applyBorder="1" applyAlignment="1">
      <alignment horizontal="left" vertical="center"/>
    </xf>
    <xf numFmtId="0" fontId="13" fillId="0" borderId="16" xfId="62" applyFont="1" applyBorder="1" applyAlignment="1">
      <alignment horizontal="center" vertical="center"/>
    </xf>
    <xf numFmtId="0" fontId="13" fillId="0" borderId="0" xfId="62" applyFont="1" applyAlignment="1">
      <alignment horizontal="center" vertical="center"/>
    </xf>
    <xf numFmtId="0" fontId="13" fillId="0" borderId="91" xfId="62" applyFont="1" applyBorder="1" applyAlignment="1">
      <alignment horizontal="center" vertical="center"/>
    </xf>
    <xf numFmtId="0" fontId="13" fillId="0" borderId="38" xfId="62" applyFont="1" applyBorder="1" applyAlignment="1">
      <alignment horizontal="center" vertical="center"/>
    </xf>
    <xf numFmtId="0" fontId="13" fillId="0" borderId="20" xfId="62" applyFont="1" applyBorder="1" applyAlignment="1">
      <alignment horizontal="center" vertical="center"/>
    </xf>
    <xf numFmtId="0" fontId="13" fillId="0" borderId="76" xfId="62" applyFont="1" applyBorder="1" applyAlignment="1">
      <alignment horizontal="center" vertical="center"/>
    </xf>
    <xf numFmtId="0" fontId="13" fillId="0" borderId="85" xfId="62" applyFont="1" applyBorder="1" applyAlignment="1">
      <alignment horizontal="left" vertical="center"/>
    </xf>
    <xf numFmtId="0" fontId="13" fillId="0" borderId="12" xfId="62" applyFont="1" applyBorder="1" applyAlignment="1">
      <alignment horizontal="center" vertical="center"/>
    </xf>
    <xf numFmtId="0" fontId="13" fillId="0" borderId="87" xfId="62" applyFont="1" applyBorder="1" applyAlignment="1">
      <alignment horizontal="center" vertical="center"/>
    </xf>
    <xf numFmtId="0" fontId="13" fillId="0" borderId="88" xfId="62" applyFont="1" applyBorder="1" applyAlignment="1">
      <alignment horizontal="center" vertical="center"/>
    </xf>
    <xf numFmtId="0" fontId="8" fillId="3" borderId="40" xfId="100" applyFont="1" applyFill="1" applyBorder="1" applyAlignment="1">
      <alignment horizontal="right" vertical="center"/>
    </xf>
    <xf numFmtId="0" fontId="8" fillId="3" borderId="41" xfId="100" applyFont="1" applyFill="1" applyBorder="1" applyAlignment="1">
      <alignment horizontal="right" vertical="center"/>
    </xf>
    <xf numFmtId="0" fontId="8" fillId="3" borderId="42" xfId="100" applyFont="1" applyFill="1" applyBorder="1" applyAlignment="1">
      <alignment horizontal="right" vertical="center"/>
    </xf>
    <xf numFmtId="182" fontId="4" fillId="0" borderId="0" xfId="100" applyNumberFormat="1" applyFont="1" applyAlignment="1">
      <alignment horizontal="center" vertical="top"/>
    </xf>
    <xf numFmtId="0" fontId="10" fillId="0" borderId="21" xfId="62" applyFont="1" applyBorder="1" applyAlignment="1">
      <alignment horizontal="center" vertical="center"/>
    </xf>
    <xf numFmtId="0" fontId="10" fillId="0" borderId="81" xfId="62" applyFont="1" applyBorder="1" applyAlignment="1">
      <alignment horizontal="center" vertical="center"/>
    </xf>
    <xf numFmtId="0" fontId="10" fillId="0" borderId="83" xfId="62" applyFont="1" applyBorder="1" applyAlignment="1">
      <alignment horizontal="center" vertical="center"/>
    </xf>
    <xf numFmtId="0" fontId="10" fillId="0" borderId="84" xfId="62" applyFont="1" applyBorder="1" applyAlignment="1">
      <alignment horizontal="center" vertical="center"/>
    </xf>
    <xf numFmtId="0" fontId="9" fillId="0" borderId="17" xfId="62" applyFont="1" applyBorder="1" applyAlignment="1">
      <alignment horizontal="right" vertical="center"/>
    </xf>
    <xf numFmtId="0" fontId="13" fillId="0" borderId="72" xfId="62" applyFont="1" applyBorder="1" applyAlignment="1">
      <alignment horizontal="right" vertical="center"/>
    </xf>
    <xf numFmtId="0" fontId="13" fillId="0" borderId="73" xfId="62" applyFont="1" applyBorder="1" applyAlignment="1">
      <alignment horizontal="right" vertical="center"/>
    </xf>
    <xf numFmtId="0" fontId="8" fillId="0" borderId="0" xfId="62" applyFont="1" applyAlignment="1">
      <alignment horizontal="center" vertical="center"/>
    </xf>
    <xf numFmtId="0" fontId="8" fillId="0" borderId="0" xfId="62" applyFont="1" applyAlignment="1">
      <alignment vertical="center"/>
    </xf>
    <xf numFmtId="0" fontId="8" fillId="0" borderId="40" xfId="62" applyFont="1" applyBorder="1" applyAlignment="1">
      <alignment horizontal="right" vertical="center"/>
    </xf>
    <xf numFmtId="0" fontId="8" fillId="0" borderId="41" xfId="62" applyFont="1" applyBorder="1" applyAlignment="1">
      <alignment horizontal="right" vertical="center"/>
    </xf>
    <xf numFmtId="0" fontId="10" fillId="0" borderId="45" xfId="62" applyFont="1" applyBorder="1" applyAlignment="1">
      <alignment horizontal="center" vertical="center"/>
    </xf>
    <xf numFmtId="0" fontId="10" fillId="0" borderId="46" xfId="62" applyFont="1" applyBorder="1" applyAlignment="1">
      <alignment horizontal="center" vertical="center"/>
    </xf>
    <xf numFmtId="0" fontId="10" fillId="0" borderId="47" xfId="62" applyFont="1" applyBorder="1" applyAlignment="1">
      <alignment horizontal="center" vertical="center"/>
    </xf>
    <xf numFmtId="0" fontId="9" fillId="0" borderId="72" xfId="62" applyFont="1" applyBorder="1" applyAlignment="1">
      <alignment horizontal="right" vertical="center"/>
    </xf>
    <xf numFmtId="0" fontId="9" fillId="0" borderId="73" xfId="62" applyFont="1" applyBorder="1" applyAlignment="1">
      <alignment horizontal="right" vertical="center"/>
    </xf>
    <xf numFmtId="0" fontId="4" fillId="0" borderId="10" xfId="104" applyFont="1" applyBorder="1" applyAlignment="1">
      <alignment horizontal="center" vertical="center"/>
    </xf>
    <xf numFmtId="0" fontId="4" fillId="0" borderId="26" xfId="104" applyFont="1" applyBorder="1" applyAlignment="1">
      <alignment horizontal="center" vertical="center"/>
    </xf>
    <xf numFmtId="0" fontId="6" fillId="0" borderId="0" xfId="104" applyFont="1" applyAlignment="1">
      <alignment horizontal="center" vertical="center"/>
    </xf>
    <xf numFmtId="0" fontId="4" fillId="0" borderId="27" xfId="104" applyFont="1" applyBorder="1" applyAlignment="1">
      <alignment horizontal="left" vertical="center"/>
    </xf>
    <xf numFmtId="0" fontId="4" fillId="0" borderId="29" xfId="104" applyFont="1" applyBorder="1" applyAlignment="1">
      <alignment horizontal="left" vertical="center"/>
    </xf>
    <xf numFmtId="0" fontId="4" fillId="0" borderId="34" xfId="104" applyFont="1" applyBorder="1" applyAlignment="1">
      <alignment horizontal="left" vertical="center"/>
    </xf>
    <xf numFmtId="0" fontId="4" fillId="0" borderId="35" xfId="104" applyFont="1" applyBorder="1" applyAlignment="1">
      <alignment horizontal="left" vertical="center"/>
    </xf>
    <xf numFmtId="0" fontId="4" fillId="0" borderId="16" xfId="104" applyFont="1" applyBorder="1" applyAlignment="1">
      <alignment horizontal="left" vertical="center"/>
    </xf>
    <xf numFmtId="0" fontId="4" fillId="0" borderId="38" xfId="104" applyFont="1" applyBorder="1" applyAlignment="1">
      <alignment horizontal="left" vertical="center"/>
    </xf>
    <xf numFmtId="0" fontId="10" fillId="0" borderId="0" xfId="104" applyFont="1" applyAlignment="1">
      <alignment horizontal="justify" vertical="top" wrapText="1"/>
    </xf>
    <xf numFmtId="0" fontId="4" fillId="0" borderId="12" xfId="104" applyFont="1" applyBorder="1" applyAlignment="1">
      <alignment horizontal="left" vertical="center"/>
    </xf>
    <xf numFmtId="0" fontId="4" fillId="0" borderId="88" xfId="104" applyFont="1" applyBorder="1" applyAlignment="1">
      <alignment horizontal="left" vertical="center"/>
    </xf>
    <xf numFmtId="0" fontId="4" fillId="0" borderId="23" xfId="104" applyFont="1" applyBorder="1" applyAlignment="1">
      <alignment horizontal="left" vertical="center"/>
    </xf>
    <xf numFmtId="0" fontId="4" fillId="0" borderId="68" xfId="104" applyFont="1" applyBorder="1" applyAlignment="1">
      <alignment horizontal="left" vertical="center"/>
    </xf>
    <xf numFmtId="0" fontId="4" fillId="0" borderId="17" xfId="104" applyFont="1" applyBorder="1" applyAlignment="1">
      <alignment horizontal="left" vertical="center"/>
    </xf>
    <xf numFmtId="0" fontId="4" fillId="0" borderId="95" xfId="104" applyFont="1" applyBorder="1" applyAlignment="1">
      <alignment horizontal="left" vertical="center"/>
    </xf>
    <xf numFmtId="182" fontId="4" fillId="0" borderId="120" xfId="62" applyNumberFormat="1" applyFont="1" applyBorder="1" applyAlignment="1">
      <alignment horizontal="center" vertical="center"/>
    </xf>
    <xf numFmtId="182" fontId="4" fillId="0" borderId="36" xfId="62" applyNumberFormat="1" applyFont="1" applyBorder="1" applyAlignment="1">
      <alignment horizontal="center" vertical="center"/>
    </xf>
    <xf numFmtId="38" fontId="19" fillId="0" borderId="0" xfId="2" applyFont="1" applyFill="1" applyAlignment="1">
      <alignment horizontal="left" vertical="top" wrapText="1"/>
    </xf>
    <xf numFmtId="38" fontId="0" fillId="0" borderId="0" xfId="2" applyFont="1" applyFill="1" applyAlignment="1">
      <alignment horizontal="left" vertical="top"/>
    </xf>
    <xf numFmtId="184" fontId="19" fillId="0" borderId="119" xfId="0" applyNumberFormat="1" applyFont="1" applyBorder="1" applyAlignment="1">
      <alignment horizontal="center" vertical="center"/>
    </xf>
    <xf numFmtId="184" fontId="19" fillId="0" borderId="36" xfId="0" applyNumberFormat="1" applyFont="1" applyBorder="1" applyAlignment="1">
      <alignment horizontal="center" vertical="center"/>
    </xf>
    <xf numFmtId="0" fontId="8" fillId="0" borderId="38" xfId="100" applyFont="1" applyBorder="1" applyAlignment="1">
      <alignment horizontal="right" vertical="center"/>
    </xf>
    <xf numFmtId="0" fontId="8" fillId="0" borderId="20" xfId="100" applyFont="1" applyBorder="1" applyAlignment="1">
      <alignment horizontal="right" vertical="center"/>
    </xf>
    <xf numFmtId="182" fontId="4" fillId="0" borderId="96" xfId="62" applyNumberFormat="1" applyFont="1" applyBorder="1" applyAlignment="1">
      <alignment horizontal="center" vertical="center"/>
    </xf>
    <xf numFmtId="182" fontId="4" fillId="0" borderId="59" xfId="62" applyNumberFormat="1" applyFont="1" applyBorder="1" applyAlignment="1">
      <alignment horizontal="center" vertical="center"/>
    </xf>
    <xf numFmtId="182" fontId="4" fillId="0" borderId="14" xfId="62" applyNumberFormat="1" applyFont="1" applyBorder="1" applyAlignment="1">
      <alignment horizontal="center" vertical="center"/>
    </xf>
    <xf numFmtId="182" fontId="4" fillId="0" borderId="97" xfId="62" applyNumberFormat="1" applyFont="1" applyBorder="1" applyAlignment="1">
      <alignment horizontal="center" vertical="center"/>
    </xf>
    <xf numFmtId="182" fontId="4" fillId="0" borderId="17" xfId="62" applyNumberFormat="1" applyFont="1" applyBorder="1" applyAlignment="1">
      <alignment horizontal="center" vertical="center"/>
    </xf>
    <xf numFmtId="182" fontId="4" fillId="0" borderId="95" xfId="62" applyNumberFormat="1" applyFont="1" applyBorder="1" applyAlignment="1">
      <alignment horizontal="center" vertical="center"/>
    </xf>
    <xf numFmtId="187" fontId="17" fillId="0" borderId="38" xfId="0" applyNumberFormat="1" applyFont="1" applyBorder="1" applyAlignment="1">
      <alignment horizontal="right" vertical="center"/>
    </xf>
    <xf numFmtId="187" fontId="17" fillId="0" borderId="76" xfId="0" applyNumberFormat="1" applyFont="1" applyBorder="1" applyAlignment="1">
      <alignment horizontal="right" vertical="center"/>
    </xf>
    <xf numFmtId="38" fontId="4" fillId="0" borderId="0" xfId="2" applyFont="1" applyFill="1" applyAlignment="1">
      <alignment horizontal="left" vertical="center" wrapText="1"/>
    </xf>
    <xf numFmtId="184" fontId="19" fillId="0" borderId="47" xfId="0" applyNumberFormat="1" applyFont="1" applyBorder="1" applyAlignment="1">
      <alignment horizontal="center" vertical="center" wrapText="1"/>
    </xf>
    <xf numFmtId="0" fontId="64" fillId="0" borderId="0" xfId="9" applyFont="1" applyAlignment="1">
      <alignment horizontal="center" vertical="center"/>
    </xf>
    <xf numFmtId="0" fontId="10" fillId="0" borderId="22" xfId="62" applyFont="1" applyBorder="1" applyAlignment="1">
      <alignment horizontal="center" vertical="center" wrapText="1"/>
    </xf>
    <xf numFmtId="0" fontId="10" fillId="0" borderId="33" xfId="62" applyFont="1" applyBorder="1" applyAlignment="1">
      <alignment horizontal="center" vertical="center"/>
    </xf>
    <xf numFmtId="0" fontId="6" fillId="0" borderId="0" xfId="9" applyFont="1" applyAlignment="1">
      <alignment horizontal="center" vertical="center"/>
    </xf>
    <xf numFmtId="0" fontId="7" fillId="3" borderId="0" xfId="99" applyFont="1" applyFill="1" applyAlignment="1">
      <alignment horizontal="left" vertical="center" wrapText="1"/>
    </xf>
    <xf numFmtId="0" fontId="3" fillId="5"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09" xfId="0" applyFont="1" applyFill="1" applyBorder="1" applyAlignment="1">
      <alignment horizontal="center" vertical="center"/>
    </xf>
    <xf numFmtId="0" fontId="3" fillId="5" borderId="62" xfId="0" applyFont="1" applyFill="1" applyBorder="1" applyAlignment="1">
      <alignment horizontal="center" vertical="center"/>
    </xf>
    <xf numFmtId="0" fontId="3" fillId="5" borderId="109" xfId="0" applyFont="1" applyFill="1" applyBorder="1" applyAlignment="1">
      <alignment horizontal="center" vertical="center" wrapText="1"/>
    </xf>
    <xf numFmtId="0" fontId="3" fillId="5" borderId="62" xfId="0" applyFont="1" applyFill="1" applyBorder="1" applyAlignment="1">
      <alignment horizontal="center" vertical="center" wrapText="1"/>
    </xf>
    <xf numFmtId="0" fontId="10" fillId="6" borderId="109" xfId="0" applyFont="1" applyFill="1" applyBorder="1" applyAlignment="1">
      <alignment horizontal="center" vertical="center" wrapText="1"/>
    </xf>
    <xf numFmtId="0" fontId="10" fillId="6" borderId="157" xfId="0" applyFont="1" applyFill="1" applyBorder="1" applyAlignment="1">
      <alignment horizontal="center" vertical="center" wrapText="1"/>
    </xf>
    <xf numFmtId="0" fontId="6" fillId="7" borderId="40" xfId="104" applyFont="1" applyFill="1" applyBorder="1" applyAlignment="1">
      <alignment horizontal="left" vertical="top" wrapText="1"/>
    </xf>
    <xf numFmtId="0" fontId="6" fillId="7" borderId="41" xfId="104" applyFont="1" applyFill="1" applyBorder="1" applyAlignment="1">
      <alignment horizontal="left" vertical="top" wrapText="1"/>
    </xf>
    <xf numFmtId="0" fontId="6" fillId="7" borderId="42" xfId="104" applyFont="1" applyFill="1" applyBorder="1" applyAlignment="1">
      <alignment horizontal="left" vertical="top" wrapText="1"/>
    </xf>
  </cellXfs>
  <cellStyles count="111">
    <cellStyle name="スタイル 1" xfId="1" xr:uid="{00000000-0005-0000-0000-000000000000}"/>
    <cellStyle name="パーセント 2" xfId="18" xr:uid="{00000000-0005-0000-0000-000001000000}"/>
    <cellStyle name="ハイパーリンク 10" xfId="19" xr:uid="{00000000-0005-0000-0000-000002000000}"/>
    <cellStyle name="ハイパーリンク 11" xfId="11" xr:uid="{00000000-0005-0000-0000-000003000000}"/>
    <cellStyle name="ハイパーリンク 12" xfId="4" xr:uid="{00000000-0005-0000-0000-000004000000}"/>
    <cellStyle name="ハイパーリンク 13" xfId="20" xr:uid="{00000000-0005-0000-0000-000005000000}"/>
    <cellStyle name="ハイパーリンク 14" xfId="8" xr:uid="{00000000-0005-0000-0000-000006000000}"/>
    <cellStyle name="ハイパーリンク 15" xfId="6" xr:uid="{00000000-0005-0000-0000-000007000000}"/>
    <cellStyle name="ハイパーリンク 16" xfId="22" xr:uid="{00000000-0005-0000-0000-000008000000}"/>
    <cellStyle name="ハイパーリンク 17" xfId="24" xr:uid="{00000000-0005-0000-0000-000009000000}"/>
    <cellStyle name="ハイパーリンク 18" xfId="25" xr:uid="{00000000-0005-0000-0000-00000A000000}"/>
    <cellStyle name="ハイパーリンク 19" xfId="27" xr:uid="{00000000-0005-0000-0000-00000B000000}"/>
    <cellStyle name="ハイパーリンク 2" xfId="29" xr:uid="{00000000-0005-0000-0000-00000C000000}"/>
    <cellStyle name="ハイパーリンク 20" xfId="7" xr:uid="{00000000-0005-0000-0000-00000D000000}"/>
    <cellStyle name="ハイパーリンク 21" xfId="21" xr:uid="{00000000-0005-0000-0000-00000E000000}"/>
    <cellStyle name="ハイパーリンク 22" xfId="23" xr:uid="{00000000-0005-0000-0000-00000F000000}"/>
    <cellStyle name="ハイパーリンク 23" xfId="26" xr:uid="{00000000-0005-0000-0000-000010000000}"/>
    <cellStyle name="ハイパーリンク 24" xfId="28" xr:uid="{00000000-0005-0000-0000-000011000000}"/>
    <cellStyle name="ハイパーリンク 25" xfId="30" xr:uid="{00000000-0005-0000-0000-000012000000}"/>
    <cellStyle name="ハイパーリンク 26" xfId="32" xr:uid="{00000000-0005-0000-0000-000013000000}"/>
    <cellStyle name="ハイパーリンク 27" xfId="34" xr:uid="{00000000-0005-0000-0000-000014000000}"/>
    <cellStyle name="ハイパーリンク 28" xfId="36" xr:uid="{00000000-0005-0000-0000-000015000000}"/>
    <cellStyle name="ハイパーリンク 29" xfId="38" xr:uid="{00000000-0005-0000-0000-000016000000}"/>
    <cellStyle name="ハイパーリンク 3" xfId="40" xr:uid="{00000000-0005-0000-0000-000017000000}"/>
    <cellStyle name="ハイパーリンク 30" xfId="31" xr:uid="{00000000-0005-0000-0000-000018000000}"/>
    <cellStyle name="ハイパーリンク 31" xfId="33" xr:uid="{00000000-0005-0000-0000-000019000000}"/>
    <cellStyle name="ハイパーリンク 32" xfId="35" xr:uid="{00000000-0005-0000-0000-00001A000000}"/>
    <cellStyle name="ハイパーリンク 33" xfId="37" xr:uid="{00000000-0005-0000-0000-00001B000000}"/>
    <cellStyle name="ハイパーリンク 34" xfId="39" xr:uid="{00000000-0005-0000-0000-00001C000000}"/>
    <cellStyle name="ハイパーリンク 35" xfId="41" xr:uid="{00000000-0005-0000-0000-00001D000000}"/>
    <cellStyle name="ハイパーリンク 36" xfId="42" xr:uid="{00000000-0005-0000-0000-00001E000000}"/>
    <cellStyle name="ハイパーリンク 37" xfId="43" xr:uid="{00000000-0005-0000-0000-00001F000000}"/>
    <cellStyle name="ハイパーリンク 38" xfId="44" xr:uid="{00000000-0005-0000-0000-000020000000}"/>
    <cellStyle name="ハイパーリンク 39" xfId="45" xr:uid="{00000000-0005-0000-0000-000021000000}"/>
    <cellStyle name="ハイパーリンク 4" xfId="46" xr:uid="{00000000-0005-0000-0000-000022000000}"/>
    <cellStyle name="ハイパーリンク 5" xfId="47" xr:uid="{00000000-0005-0000-0000-000023000000}"/>
    <cellStyle name="ハイパーリンク 6" xfId="10" xr:uid="{00000000-0005-0000-0000-000024000000}"/>
    <cellStyle name="ハイパーリンク 7" xfId="13" xr:uid="{00000000-0005-0000-0000-000025000000}"/>
    <cellStyle name="ハイパーリンク 8" xfId="15" xr:uid="{00000000-0005-0000-0000-000026000000}"/>
    <cellStyle name="ハイパーリンク 9" xfId="17" xr:uid="{00000000-0005-0000-0000-000027000000}"/>
    <cellStyle name="桁区切り" xfId="2" builtinId="6"/>
    <cellStyle name="桁区切り [0.00] 2" xfId="106" xr:uid="{1E95F7FA-6D24-45D6-9CDC-B79A3384E53E}"/>
    <cellStyle name="桁区切り 2" xfId="48" xr:uid="{00000000-0005-0000-0000-000029000000}"/>
    <cellStyle name="桁区切り 2 2" xfId="49" xr:uid="{00000000-0005-0000-0000-00002A000000}"/>
    <cellStyle name="桁区切り 2 2 2" xfId="105" xr:uid="{0C514C61-12C0-4CEA-B7F8-691BC8E6555C}"/>
    <cellStyle name="桁区切り 3" xfId="50" xr:uid="{00000000-0005-0000-0000-00002B000000}"/>
    <cellStyle name="桁区切り 4" xfId="51" xr:uid="{00000000-0005-0000-0000-00002C000000}"/>
    <cellStyle name="桁区切り 5" xfId="52" xr:uid="{00000000-0005-0000-0000-00002D000000}"/>
    <cellStyle name="桁区切り 6" xfId="102" xr:uid="{00000000-0005-0000-0000-00002E000000}"/>
    <cellStyle name="標準" xfId="0" builtinId="0"/>
    <cellStyle name="標準 10" xfId="9" xr:uid="{00000000-0005-0000-0000-000030000000}"/>
    <cellStyle name="標準 10 2" xfId="104" xr:uid="{00000000-0005-0000-0000-000031000000}"/>
    <cellStyle name="標準 11" xfId="109" xr:uid="{AA2E8AD3-2DE3-4F7C-AE58-62361D05DFC2}"/>
    <cellStyle name="標準 12" xfId="110" xr:uid="{AE8C956C-884F-4FF7-8511-2A84BA2C2596}"/>
    <cellStyle name="標準 2" xfId="53" xr:uid="{00000000-0005-0000-0000-000032000000}"/>
    <cellStyle name="標準 2 2" xfId="54" xr:uid="{00000000-0005-0000-0000-000033000000}"/>
    <cellStyle name="標準 2 2 2" xfId="108" xr:uid="{302BBD13-E82B-442B-BB6E-610C0BA52CCB}"/>
    <cellStyle name="標準 2 3" xfId="101" xr:uid="{00000000-0005-0000-0000-000034000000}"/>
    <cellStyle name="標準 2 4" xfId="107" xr:uid="{AA3EE35D-2E4E-4986-9819-48E661EA1569}"/>
    <cellStyle name="標準 3" xfId="55" xr:uid="{00000000-0005-0000-0000-000035000000}"/>
    <cellStyle name="標準 4" xfId="56" xr:uid="{00000000-0005-0000-0000-000036000000}"/>
    <cellStyle name="標準 4 2" xfId="57" xr:uid="{00000000-0005-0000-0000-000037000000}"/>
    <cellStyle name="標準 5" xfId="58" xr:uid="{00000000-0005-0000-0000-000038000000}"/>
    <cellStyle name="標準 6" xfId="59" xr:uid="{00000000-0005-0000-0000-000039000000}"/>
    <cellStyle name="標準 7" xfId="3" xr:uid="{00000000-0005-0000-0000-00003A000000}"/>
    <cellStyle name="標準 8" xfId="60" xr:uid="{00000000-0005-0000-0000-00003B000000}"/>
    <cellStyle name="標準 8 2" xfId="103" xr:uid="{00000000-0005-0000-0000-00003C000000}"/>
    <cellStyle name="標準 9" xfId="61" xr:uid="{00000000-0005-0000-0000-00003D000000}"/>
    <cellStyle name="標準 9 2" xfId="99" xr:uid="{00000000-0005-0000-0000-00003E000000}"/>
    <cellStyle name="標準_Sheet1" xfId="62" xr:uid="{00000000-0005-0000-0000-00003F000000}"/>
    <cellStyle name="標準_Sheet1 2" xfId="100" xr:uid="{00000000-0005-0000-0000-000040000000}"/>
    <cellStyle name="標準_ﾀﾝｻﾞﾆｱ3年次概算040412旧.xls" xfId="63" xr:uid="{00000000-0005-0000-0000-000041000000}"/>
    <cellStyle name="標準_最終見積書-備考欄なし(提出版).xls" xfId="64" xr:uid="{00000000-0005-0000-0000-000042000000}"/>
    <cellStyle name="表示済みのハイパーリンク 10" xfId="65" xr:uid="{00000000-0005-0000-0000-000043000000}"/>
    <cellStyle name="表示済みのハイパーリンク 11" xfId="66" xr:uid="{00000000-0005-0000-0000-000044000000}"/>
    <cellStyle name="表示済みのハイパーリンク 12" xfId="67" xr:uid="{00000000-0005-0000-0000-000045000000}"/>
    <cellStyle name="表示済みのハイパーリンク 13" xfId="68" xr:uid="{00000000-0005-0000-0000-000046000000}"/>
    <cellStyle name="表示済みのハイパーリンク 14" xfId="69" xr:uid="{00000000-0005-0000-0000-000047000000}"/>
    <cellStyle name="表示済みのハイパーリンク 15" xfId="70" xr:uid="{00000000-0005-0000-0000-000048000000}"/>
    <cellStyle name="表示済みのハイパーリンク 16" xfId="72" xr:uid="{00000000-0005-0000-0000-000049000000}"/>
    <cellStyle name="表示済みのハイパーリンク 17" xfId="74" xr:uid="{00000000-0005-0000-0000-00004A000000}"/>
    <cellStyle name="表示済みのハイパーリンク 18" xfId="76" xr:uid="{00000000-0005-0000-0000-00004B000000}"/>
    <cellStyle name="表示済みのハイパーリンク 19" xfId="78" xr:uid="{00000000-0005-0000-0000-00004C000000}"/>
    <cellStyle name="表示済みのハイパーリンク 2" xfId="80" xr:uid="{00000000-0005-0000-0000-00004D000000}"/>
    <cellStyle name="表示済みのハイパーリンク 20" xfId="71" xr:uid="{00000000-0005-0000-0000-00004E000000}"/>
    <cellStyle name="表示済みのハイパーリンク 21" xfId="73" xr:uid="{00000000-0005-0000-0000-00004F000000}"/>
    <cellStyle name="表示済みのハイパーリンク 22" xfId="75" xr:uid="{00000000-0005-0000-0000-000050000000}"/>
    <cellStyle name="表示済みのハイパーリンク 23" xfId="77" xr:uid="{00000000-0005-0000-0000-000051000000}"/>
    <cellStyle name="表示済みのハイパーリンク 24" xfId="79" xr:uid="{00000000-0005-0000-0000-000052000000}"/>
    <cellStyle name="表示済みのハイパーリンク 25" xfId="81" xr:uid="{00000000-0005-0000-0000-000053000000}"/>
    <cellStyle name="表示済みのハイパーリンク 26" xfId="83" xr:uid="{00000000-0005-0000-0000-000054000000}"/>
    <cellStyle name="表示済みのハイパーリンク 27" xfId="85" xr:uid="{00000000-0005-0000-0000-000055000000}"/>
    <cellStyle name="表示済みのハイパーリンク 28" xfId="87" xr:uid="{00000000-0005-0000-0000-000056000000}"/>
    <cellStyle name="表示済みのハイパーリンク 29" xfId="89" xr:uid="{00000000-0005-0000-0000-000057000000}"/>
    <cellStyle name="表示済みのハイパーリンク 3" xfId="91" xr:uid="{00000000-0005-0000-0000-000058000000}"/>
    <cellStyle name="表示済みのハイパーリンク 30" xfId="82" xr:uid="{00000000-0005-0000-0000-000059000000}"/>
    <cellStyle name="表示済みのハイパーリンク 31" xfId="84" xr:uid="{00000000-0005-0000-0000-00005A000000}"/>
    <cellStyle name="表示済みのハイパーリンク 32" xfId="86" xr:uid="{00000000-0005-0000-0000-00005B000000}"/>
    <cellStyle name="表示済みのハイパーリンク 33" xfId="88" xr:uid="{00000000-0005-0000-0000-00005C000000}"/>
    <cellStyle name="表示済みのハイパーリンク 34" xfId="90" xr:uid="{00000000-0005-0000-0000-00005D000000}"/>
    <cellStyle name="表示済みのハイパーリンク 35" xfId="92" xr:uid="{00000000-0005-0000-0000-00005E000000}"/>
    <cellStyle name="表示済みのハイパーリンク 36" xfId="12" xr:uid="{00000000-0005-0000-0000-00005F000000}"/>
    <cellStyle name="表示済みのハイパーリンク 37" xfId="5" xr:uid="{00000000-0005-0000-0000-000060000000}"/>
    <cellStyle name="表示済みのハイパーリンク 38" xfId="14" xr:uid="{00000000-0005-0000-0000-000061000000}"/>
    <cellStyle name="表示済みのハイパーリンク 39" xfId="16" xr:uid="{00000000-0005-0000-0000-000062000000}"/>
    <cellStyle name="表示済みのハイパーリンク 4" xfId="93" xr:uid="{00000000-0005-0000-0000-000063000000}"/>
    <cellStyle name="表示済みのハイパーリンク 5" xfId="94" xr:uid="{00000000-0005-0000-0000-000064000000}"/>
    <cellStyle name="表示済みのハイパーリンク 6" xfId="95" xr:uid="{00000000-0005-0000-0000-000065000000}"/>
    <cellStyle name="表示済みのハイパーリンク 7" xfId="96" xr:uid="{00000000-0005-0000-0000-000066000000}"/>
    <cellStyle name="表示済みのハイパーリンク 8" xfId="97" xr:uid="{00000000-0005-0000-0000-000067000000}"/>
    <cellStyle name="表示済みのハイパーリンク 9" xfId="98" xr:uid="{00000000-0005-0000-0000-000068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9" Type="http://schemas.openxmlformats.org/officeDocument/2006/relationships/externalLink" Target="externalLinks/externalLink14.xml"/><Relationship Id="rId21" Type="http://schemas.openxmlformats.org/officeDocument/2006/relationships/worksheet" Target="worksheets/sheet21.xml"/><Relationship Id="rId34" Type="http://schemas.openxmlformats.org/officeDocument/2006/relationships/externalLink" Target="externalLinks/externalLink9.xml"/><Relationship Id="rId42" Type="http://schemas.openxmlformats.org/officeDocument/2006/relationships/externalLink" Target="externalLinks/externalLink17.xml"/><Relationship Id="rId47" Type="http://schemas.openxmlformats.org/officeDocument/2006/relationships/externalLink" Target="externalLinks/externalLink22.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38" Type="http://schemas.openxmlformats.org/officeDocument/2006/relationships/externalLink" Target="externalLinks/externalLink13.xml"/><Relationship Id="rId46"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41" Type="http://schemas.openxmlformats.org/officeDocument/2006/relationships/externalLink" Target="externalLinks/externalLink16.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externalLink" Target="externalLinks/externalLink12.xml"/><Relationship Id="rId40" Type="http://schemas.openxmlformats.org/officeDocument/2006/relationships/externalLink" Target="externalLinks/externalLink15.xml"/><Relationship Id="rId45" Type="http://schemas.openxmlformats.org/officeDocument/2006/relationships/externalLink" Target="externalLinks/externalLink20.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externalLink" Target="externalLinks/externalLink11.xml"/><Relationship Id="rId49"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4" Type="http://schemas.openxmlformats.org/officeDocument/2006/relationships/externalLink" Target="externalLinks/externalLink19.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externalLink" Target="externalLinks/externalLink10.xml"/><Relationship Id="rId43" Type="http://schemas.openxmlformats.org/officeDocument/2006/relationships/externalLink" Target="externalLinks/externalLink18.xml"/><Relationship Id="rId48" Type="http://schemas.openxmlformats.org/officeDocument/2006/relationships/externalLink" Target="externalLinks/externalLink23.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19</xdr:row>
          <xdr:rowOff>107950</xdr:rowOff>
        </xdr:from>
        <xdr:to>
          <xdr:col>1</xdr:col>
          <xdr:colOff>69850</xdr:colOff>
          <xdr:row>20</xdr:row>
          <xdr:rowOff>0</xdr:rowOff>
        </xdr:to>
        <xdr:sp macro="" textlink="">
          <xdr:nvSpPr>
            <xdr:cNvPr id="147457" name="Check Box 1" hidden="1">
              <a:extLst>
                <a:ext uri="{63B3BB69-23CF-44E3-9099-C40C66FF867C}">
                  <a14:compatExt spid="_x0000_s147457"/>
                </a:ext>
                <a:ext uri="{FF2B5EF4-FFF2-40B4-BE49-F238E27FC236}">
                  <a16:creationId xmlns:a16="http://schemas.microsoft.com/office/drawing/2014/main" id="{00000000-0008-0000-0100-000001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23</xdr:row>
          <xdr:rowOff>107950</xdr:rowOff>
        </xdr:from>
        <xdr:to>
          <xdr:col>1</xdr:col>
          <xdr:colOff>114300</xdr:colOff>
          <xdr:row>23</xdr:row>
          <xdr:rowOff>641350</xdr:rowOff>
        </xdr:to>
        <xdr:sp macro="" textlink="">
          <xdr:nvSpPr>
            <xdr:cNvPr id="154625" name="Check Box 1" hidden="1">
              <a:extLst>
                <a:ext uri="{63B3BB69-23CF-44E3-9099-C40C66FF867C}">
                  <a14:compatExt spid="_x0000_s154625"/>
                </a:ext>
                <a:ext uri="{FF2B5EF4-FFF2-40B4-BE49-F238E27FC236}">
                  <a16:creationId xmlns:a16="http://schemas.microsoft.com/office/drawing/2014/main" id="{00000000-0008-0000-0200-0000015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1838325</xdr:colOff>
      <xdr:row>1</xdr:row>
      <xdr:rowOff>85725</xdr:rowOff>
    </xdr:from>
    <xdr:to>
      <xdr:col>5</xdr:col>
      <xdr:colOff>561975</xdr:colOff>
      <xdr:row>1</xdr:row>
      <xdr:rowOff>485775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838325" y="276225"/>
          <a:ext cx="6353175" cy="400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t>2023/10</a:t>
          </a:r>
          <a:r>
            <a:rPr kumimoji="1" lang="ja-JP" altLang="en-US" sz="1800"/>
            <a:t>の契約管理ガイドライン改定に伴い、不要となりました。</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466725</xdr:colOff>
      <xdr:row>2</xdr:row>
      <xdr:rowOff>200025</xdr:rowOff>
    </xdr:from>
    <xdr:to>
      <xdr:col>6</xdr:col>
      <xdr:colOff>1352550</xdr:colOff>
      <xdr:row>5</xdr:row>
      <xdr:rowOff>47625</xdr:rowOff>
    </xdr:to>
    <xdr:sp macro="" textlink="">
      <xdr:nvSpPr>
        <xdr:cNvPr id="2" name="テキスト ボックス 1">
          <a:extLst>
            <a:ext uri="{FF2B5EF4-FFF2-40B4-BE49-F238E27FC236}">
              <a16:creationId xmlns:a16="http://schemas.microsoft.com/office/drawing/2014/main" id="{C9998DC6-B548-4964-A2E1-1A1693BB2A9B}"/>
            </a:ext>
          </a:extLst>
        </xdr:cNvPr>
        <xdr:cNvSpPr txBox="1"/>
      </xdr:nvSpPr>
      <xdr:spPr>
        <a:xfrm>
          <a:off x="2819400" y="771525"/>
          <a:ext cx="3267075"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提出不要となりました。</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taffd\shared\Users\26526\Documents\906%20&#12381;&#12398;&#20182;&#26989;&#21209;\01%20&#26989;&#21209;&#25913;&#21892;\01%2030&#27850;&#23487;&#27850;&#26009;&#20462;&#27491;\2012&#26989;&#21209;&#23455;&#26045;&#65288;&#25216;&#12503;&#12525;&#65289;&#35211;&#31309;&#12481;&#12455;&#12483;&#12463;&#12471;&#12540;&#1248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affd\shared\https:\www.jica.go.jp\announce\manual\guideline\consultant\ku57pq00001mkfv1-att\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ok-igyoum-ns01\share\&#21942;&#26989;\B&#65294;JICA&#31934;&#31639;&#26360;FILE\12_&#20181;&#20999;&#32025;&#12539;&#21488;&#32025;&#12539;&#20986;&#32013;&#31807;\&#65299;&#65294;&#20986;&#32013;&#31807;\H21&#24180;&#24230;\&#12514;&#12523;&#12487;&#12451;&#12502;&#22269;&#19979;&#27700;&#20966;&#29702;&#25216;&#12503;&#12525;&#9313;\&#20986;&#32013;&#31807;&#12514;&#12523;&#12487;&#12451;&#12502;&#22269;&#19979;&#27700;&#20966;&#29702;&#25216;&#12503;&#12525;&#93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taffd\shared\Users\a13582\Documents\&#20061;&#37326;\&#21336;&#29420;&#22411;\&#31934;&#31639;&#22577;&#21578;&#26360;\&#27096;&#24335;3-9&#12288;&#28040;&#36027;&#31246;&#23550;&#24540;&#65288;&#21336;&#29420;&#22411;&#65289;&#31934;&#31639;&#22577;&#21578;&#26360;&#27096;&#24335;030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taffd\shared\Users\nt-seki05\Desktop\&#31934;&#31639;&#22577;&#21578;&#26360;&#27096;&#24335;&#25913;&#23450;\&#31934;&#31639;&#22577;&#21578;&#26360;&#27096;&#24335;&#12288;2021.4&#29256;&#65288;2020&#24180;4&#26376;&#20197;&#38477;&#22865;&#32004;&#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taffd\shared\270_&#35519;&#36948;&#37096;\2_&#37096;&#20869;&#20840;&#21729;\100_&#35336;&#30011;&#12539;&#21046;&#24230;&#35506;\03_&#21046;&#24230;&#26989;&#21209;&#9312;&#20840;&#33324;\&#28040;&#36027;&#31246;&#31561;&#31246;&#21209;\05_&#19968;&#33324;_&#12467;&#12531;&#12469;&#12523;_&#27665;&#36899;&#12395;&#12362;&#12369;&#12427;&#28040;&#36027;&#31246;\&#12467;&#12531;&#12469;&#12523;&#22865;&#32004;&#19981;&#35506;&#31246;&#21270;&#26908;&#35342;2017-2018\30_&#21644;&#30000;&#20316;&#26989;&#20013;\&#22865;&#32004;&#26360;\&#20061;&#37326;&#12373;&#12435;\&#12456;&#12463;&#12475;&#12523;&#12501;&#12457;&#12540;&#12510;&#12483;&#12488;\2-&#9312;&#12288;&#31934;&#31639;&#22577;&#21578;&#26360;&#65288;&#26989;&#21209;&#65289;\&#12424;&#36861;&#35352;&#65289;2-&#9312;%20&#31934;&#31639;&#22577;&#21578;&#26126;&#32048;&#26360;&#65288;&#26989;&#21209;&#23455;&#26045;&#65289;0420&#20877;&#22996;&#35351;&#36027;&#20462;&#27491;&#37096;&#20998;&#25173;&#12356;&#32047;&#3533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taffd\shared\Users\takagi\Desktop\ECFA&#38306;&#36899;\&#12467;&#12500;&#12540;&#9313;20201130_&#27096;&#24335;4-22_seisan_04-22_201910_.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taffd\shared\330_&#35519;&#36948;&#12539;&#27966;&#36963;&#26989;&#21209;&#37096;\2_&#37096;&#20869;&#20840;&#21729;\100_&#35336;&#30011;&#12539;&#35519;&#25972;&#35506;\10_DX&#12479;&#12473;&#12463;&#12539;BPR&#12479;&#12473;&#12463;\&#65300;&#65294;&#31934;&#31639;&#35388;&#24977;&#38651;&#23376;&#21270;\4_&#31934;&#31639;&#25913;&#21892;&#26696;&#65288;&#21046;&#24230;&#12539;&#27096;&#24335;&#65289;\&#9313;202012181&#27096;&#24335;&#38598;EFCA&#12467;&#12513;&#12531;&#12488;&#20837;&#12426;\&#27096;&#24335;4-22\&#12463;&#12522;&#12540;&#12531;&#29256;_&#27096;&#24335;4-22_seisan_2021022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2_&#37096;&#20869;&#20840;&#21729;\300_&#22865;&#32004;&#31532;&#19968;&#35506;\&#9734;&#32887;&#21729;&#20849;&#26377;&#12501;&#12457;&#12523;&#12480;\&#25285;&#24403;&#32773;&#12501;&#12457;&#12523;&#12480;\&#9679;&#27941;&#30000;\&#20104;&#31639;&#22519;&#34892;&#27770;&#35696;&#26360;&#20381;&#38972;&#31561;200407&#20197;&#38477;&#12398;&#23550;&#24540;\&#31934;&#31639;&#12479;&#12473;&#12463;&#65288;&#23526;&#24029;&#12373;&#12435;&#65289;\&#12304;&#31934;&#31639;&#25913;&#21892;&#26696;&#12395;&#12388;&#12356;&#12390;&#12305;\&#31934;&#31639;&#29677;&#12363;&#12425;&#12398;&#26696;\seisan_04-22_20191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jica365-my.sharepoint.com/Users/nt-seki05/Desktop/&#31934;&#31639;&#22577;&#21578;&#26360;&#27096;&#24335;&#25913;&#23450;&#12501;&#12455;&#12540;&#12474;&#65298;/&#31934;&#31639;&#22577;&#21578;&#26360;_QCBS&#65288;2021&#24180;&#29256;&#65289;ECFA&#65326;&#653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35550\Desktop\NOREN\&#35211;&#26412;tandokuyoshiki1.xlsx" TargetMode="External"/><Relationship Id="rId1" Type="http://schemas.openxmlformats.org/officeDocument/2006/relationships/externalLinkPath" Target="https://jica365-my.sharepoint.com/personal/onedrive-opesupportdept_jica_go_jp/Documents/330_&#22269;&#38555;&#21332;&#21147;&#35519;&#36948;&#37096;/2_&#37096;&#20869;&#20840;&#21729;/500_&#35519;&#36948;&#32076;&#29702;&#35506;/02_&#31934;&#31639;&#29677;/01_&#12510;&#12491;&#12517;&#12450;&#12523;&#12501;&#12525;&#12540;/01_&#20849;&#36890;/NOREN&#65288;&#12454;&#12455;&#12502;&#12469;&#12452;&#12488;&#26356;&#26032;&#65289;/&#27096;&#24335;/&#35211;&#26412;tandokuyoshiki1.xlsx"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jica365-my.sharepoint.com/personal/onedrive-opesupportdept_jica_go_jp/Documents/330_&#35519;&#36948;&#12539;&#27966;&#36963;&#26989;&#21209;&#37096;/2_&#37096;&#20869;&#20840;&#21729;/200_&#22865;&#32004;&#12539;&#27966;&#36963;&#21046;&#24230;&#35506;/03_&#27178;&#26029;&#30340;&#26989;&#21209;/2_&#12467;&#12531;&#12469;&#12523;&#12479;&#12531;&#12488;&#31561;&#22865;&#32004;/11.WS2&#38306;&#36899;/QCBS&#12398;&#12521;&#12531;&#12503;&#12469;&#12512;&#22865;&#32004;&#21270;/01.&#35500;&#26126;&#20250;/03.&#37096;&#20869;&#35500;&#26126;&#20250;_2023/&#27096;&#24335;&#12394;&#12393;&#22793;&#26356;&#26696;+&#32207;&#20154;&#26376;/&#22865;&#32004;1&#35506;&#30906;&#35469;&#20381;&#38972;/&#26989;&#21209;&#23455;&#26045;/&#21508;&#31278;&#27096;&#24335;&#26696;/&#22865;&#32004;&#31532;&#19968;&#35506;&#30906;&#35469;&#65295;HP&#25522;&#36617;/&#31934;&#31639;&#22577;&#21578;&#26360;&#27096;&#24335;/quotation_qcbs_03.xlsx?42DCBDEF" TargetMode="External"/><Relationship Id="rId1" Type="http://schemas.openxmlformats.org/officeDocument/2006/relationships/externalLinkPath" Target="file:///\\42DCBDEF\quotation_qcbs_0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31934;&#31639;&#31119;&#23665;&#21830;&#20107;/&#31119;&#23665;&#21830;&#20107;&#31934;&#31639;&#12501;&#12449;&#12452;&#12523;20140325&#24335;&#12459;&#12483;&#12488;&#2925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taffd\shared\https:\www.jica.go.jp\announce\manual\guideline\consultant\ku57pq00001mkfv1-att\&#31934;&#31639;&#31119;&#23665;&#21830;&#20107;\&#31119;&#23665;&#21830;&#20107;&#31934;&#31639;&#12501;&#12449;&#12452;&#12523;20140325&#24335;&#12459;&#12483;&#12488;&#2925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31934;&#31639;&#31119;&#23665;&#21830;&#20107;\&#31119;&#23665;&#21830;&#20107;&#31934;&#31639;&#12501;&#12449;&#12452;&#12523;20140325&#24335;&#12459;&#12483;&#12488;&#2925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taffd\shared\Users\a13582\Documents\&#20061;&#37326;\&#28040;&#36027;&#31246;&#23550;&#24540;&#12304;&#26989;&#21209;&#23455;&#26045;&#12305;&#35211;&#31309;&#12481;&#12455;&#12483;&#12463;&#12471;&#12540;&#12488;_2017&#21336;&#20385;2&#26376;14&#26085;&#20197;&#38477;.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35550\Desktop\NOREN\&#35211;&#26412;tandokuyoshiki1.xlsx" TargetMode="External"/><Relationship Id="rId1" Type="http://schemas.openxmlformats.org/officeDocument/2006/relationships/externalLinkPath" Target="NOREN/&#35211;&#26412;tandokuyoshiki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ok_gyom_01\file-server\&#21942;&#26989;\&#65298;&#65294;&#22865;&#32004;&#26360;FILE\JICA&#22865;&#32004;&#26360;\JICA&#26368;&#32066;&#35211;&#31309;&#26360;\&#12472;&#12515;&#12459;&#12523;&#12479;&#27700;&#23475;&#25216;&#12503;&#12525;\&#22793;&#26356;&#26368;&#32066;&#35211;&#31309;&#65288;&#65394;&#65437;&#65412;&#65438;&#65416;&#65404;&#65393;&#22269;&#65404;&#65438;&#65388;&#65398;&#65433;&#65408;&#27700;&#23475;&#25216;&#12503;&#12525;&#931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taffd\shared\DOCUME~1\a05127\LOCALS~1\Temp\notesFFF692\2008&#26989;&#21209;&#23455;&#26045;&#65288;&#25216;&#12503;&#12525;&#65289;&#35211;&#31309;&#20869;&#3537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affd\shared\https:\www.jica.go.jp\announce\manual\guideline\consultant\ku57pq00001mkfv1-att\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jica.go.jp/Users/28996/Documents/&#35519;&#36948;&#37096;&#36039;&#26009;/8_&#31934;&#31639;&#38306;&#20418;&#12501;&#12449;&#12452;&#12523;/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基本"/>
      <sheetName val="傭人費"/>
      <sheetName val="機材保守・管理費"/>
      <sheetName val="消耗品費"/>
      <sheetName val="旅費・交通費"/>
      <sheetName val="通信運搬費"/>
      <sheetName val="資料等作成費"/>
      <sheetName val="借料損料"/>
      <sheetName val="雑費"/>
      <sheetName val="供与機材購入費"/>
      <sheetName val="供与機材輸送費"/>
      <sheetName val="その他の機材輸送費"/>
      <sheetName val="報告書"/>
      <sheetName val="報告書 (他)"/>
      <sheetName val="ローカルコンサルタント契約"/>
      <sheetName val="諸謝金"/>
      <sheetName val="研修実施諸費"/>
      <sheetName val="研修同行者旅費"/>
      <sheetName val="受入先業務諸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表"/>
      <sheetName val="様式３_契約金額精算報告書内訳書元"/>
      <sheetName val="様式３_契約金額精算報告書内訳書"/>
      <sheetName val="様式３_契約金額精算報告書内訳書 (2)"/>
      <sheetName val="様式４_（旅費）"/>
      <sheetName val="様式４（旅費宿泊費－１）"/>
      <sheetName val="様式５_事例１"/>
      <sheetName val="様式５_事例2"/>
      <sheetName val="様式６_証書張付台紙"/>
      <sheetName val="様式７_証拠書類附属書（航空賃）"/>
      <sheetName val="様式８（直接人件費）"/>
      <sheetName val="様式９ その他原価及び一般管理費等"/>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報酬額確認表"/>
      <sheetName val="様式９（航空賃 、旅費（その他））"/>
      <sheetName val="様式12 戦争特約保険料"/>
      <sheetName val="様式13 一般業務費"/>
      <sheetName val="様式- 通訳傭上費"/>
      <sheetName val="様式16 報告書作成費 "/>
      <sheetName val="様式17 機材費"/>
      <sheetName val="様式18 再委託費 "/>
      <sheetName val="様式19 国内業務費（技術研修費）"/>
      <sheetName val="様式20 国内業務費（招へい費） "/>
      <sheetName val="様式７ 業務従事者名簿 "/>
      <sheetName val="様式９（航空賃 、旅費（その他）） 特例"/>
      <sheetName val="様式10 証拠書類（航空賃） "/>
      <sheetName val="様式11 欠番"/>
      <sheetName val="様式14 一般業務費出納簿 "/>
      <sheetName val="様式15 欠番"/>
      <sheetName val="【参考】様式21 証書添付台紙 "/>
      <sheetName val="新様式の変更内容"/>
      <sheetName val="機材仕切紙"/>
      <sheetName val="再委託費仕切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直接人件費明細書 "/>
      <sheetName val="様式７ 業務従事者名簿 "/>
      <sheetName val="様式８ その他原価及び管理費等"/>
      <sheetName val="様式９ 航空賃"/>
      <sheetName val="様式10 証拠書類（航空賃）"/>
      <sheetName val="様式11 旅費(その他）"/>
      <sheetName val="様式11 旅費(その他）特例"/>
      <sheetName val="様式12 戦争特約保険料"/>
      <sheetName val="様式13 一般業務費"/>
      <sheetName val="様式14 一般業務費出納簿"/>
      <sheetName val="様式15 定率化"/>
      <sheetName val="様式16 報告書作成費"/>
      <sheetName val="様式17 機材費"/>
      <sheetName val="様式18 再委託費"/>
      <sheetName val="様式19 国内業務費（技術研修費）"/>
      <sheetName val="様式20 国内業務費（招へい費）"/>
      <sheetName val="【参考】様式21 証書添付台紙"/>
      <sheetName val="【参考】様式22 定率化報告"/>
      <sheetName val="様式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ICA変更案"/>
      <sheetName val="従事者基礎情報"/>
      <sheetName val="様式４ 内訳書"/>
      <sheetName val="様式５ 流用明細"/>
      <sheetName val="様式６ 直接人件費明細書 "/>
      <sheetName val="様式７ 業務従事者名簿 "/>
      <sheetName val="様式８ その他原価及び管理費等"/>
      <sheetName val="様式９ 航空賃"/>
      <sheetName val="様式10 証拠書類（航空賃）"/>
      <sheetName val="様式11 旅費(その他）"/>
      <sheetName val="様式11 旅費(その他）特例"/>
      <sheetName val="様式12 戦争特約保険料"/>
      <sheetName val="様式13 一般業務費"/>
      <sheetName val="様式14 一般業務費出納簿"/>
      <sheetName val="様式15 定率化"/>
      <sheetName val="様式16 成果品作成費 "/>
      <sheetName val="様式17 機材費"/>
      <sheetName val="様式18 再委託費 "/>
      <sheetName val="様式19 国内業務費（技術研修費） (現行)"/>
      <sheetName val="様式20 国内業務費（招へい費） (現行)"/>
      <sheetName val="【参考】様式21 証書添付台紙"/>
      <sheetName val="【参考】様式22 定率化報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様式の変更内容"/>
      <sheetName val="従事者基礎情報"/>
      <sheetName val="様式４ 内訳書"/>
      <sheetName val="様式５ 流用明細"/>
      <sheetName val="様式６ 直接人件費明細書 "/>
      <sheetName val="様式７ 業務従事者名簿 "/>
      <sheetName val="様式８ その他原価及び管理費等"/>
      <sheetName val="様式９（航空賃 、旅費（その他））"/>
      <sheetName val="様式９（航空賃 、旅費（その他）） 特例"/>
      <sheetName val="様式10 証拠書類（航空賃） "/>
      <sheetName val="様式11 欠番"/>
      <sheetName val="様式12 戦争特約保険料"/>
      <sheetName val="様式13 一般業務費"/>
      <sheetName val="様式14 一般業務費出納簿 "/>
      <sheetName val="様式15 欠番"/>
      <sheetName val="様式16 成果品作成費 "/>
      <sheetName val="様式17 機材費"/>
      <sheetName val="様式18 再委託費 "/>
      <sheetName val="様式19 国内業務費（技術研修費）"/>
      <sheetName val="様式20 国内業務費（招へい費） "/>
      <sheetName val="【参考】様式21 証書添付台紙"/>
      <sheetName val="様式22 削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sheetName val="様式５ 流用明細"/>
      <sheetName val="様式６ 直接人件費明細書 "/>
      <sheetName val="様式７ 業務従事者名簿 "/>
      <sheetName val="様式８ その他原価及び管理費等"/>
      <sheetName val="様式９ 航空賃"/>
      <sheetName val="様式10 証拠書類（航空賃）"/>
      <sheetName val="様式11 旅費(その他）"/>
      <sheetName val="様式11 旅費(その他）特例"/>
      <sheetName val="様式12 戦争特約保険料"/>
      <sheetName val="様式13 一般業務費"/>
      <sheetName val="様式14 一般業務費出納簿"/>
      <sheetName val="様式15 定率化"/>
      <sheetName val="様式16 成果品作成費"/>
      <sheetName val="様式17 機材費"/>
      <sheetName val="【参考】様式21 証書添付台紙"/>
      <sheetName val="【参考】様式22 定率化報告"/>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メント箇所メモ"/>
      <sheetName val="従事者基礎情報"/>
      <sheetName val="様式４ 内訳書"/>
      <sheetName val="様式５ 流用明細"/>
      <sheetName val="様式６ 報酬額確認 "/>
      <sheetName val="様式７ 業務従事者名簿 "/>
      <sheetName val="様式８ 旅費（航空賃、その他）"/>
      <sheetName val="様式８ 旅費（航空賃、その他） (特例）"/>
      <sheetName val="【欠番】様式９ 旅費(その他）"/>
      <sheetName val="様式１２戦争特約保険料（追加）"/>
      <sheetName val="様式10 合意単価適用分"/>
      <sheetName val="様式11 一般業務費"/>
      <sheetName val="様式12 一般業務費出納簿 "/>
      <sheetName val="様式13 機材費"/>
      <sheetName val="様式14 再委託費"/>
      <sheetName val="様式15 国内業務費"/>
      <sheetName val="様式16 その他の直接経費"/>
      <sheetName val="【参考様式】 証拠書類（航空賃） "/>
      <sheetName val="【参考】様式21 証書添付台紙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４（旅費宿泊費－１）"/>
      <sheetName val="様式３　契約金額精算報告書内訳書"/>
      <sheetName val="様式４（旅費）"/>
      <sheetName val="様式４（旅費） (特例 様式内の注4参照)"/>
      <sheetName val="様式５（報酬）"/>
      <sheetName val="様式６ 一般業務費"/>
      <sheetName val="様式７　一般業務費出納簿 "/>
      <sheetName val="様式８ 機材費"/>
      <sheetName val="　様式９　現地一時隔離関連費　"/>
      <sheetName val="様式10　本邦一時隔離関連費 "/>
      <sheetName val=" 様式11　証書添付台紙"/>
      <sheetName val="様式12　欠番"/>
      <sheetName val="宿泊単価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従事者基礎情報"/>
      <sheetName val="様式４ 内訳書 "/>
      <sheetName val="様式５ 流用明細"/>
      <sheetName val="様式６ 報酬額確認 "/>
      <sheetName val="様式７ 業務従事者名簿 "/>
      <sheetName val="様式８ 旅費（航空賃、その他）"/>
      <sheetName val="様式８ 旅費（航空賃、その他） (特例）"/>
      <sheetName val="様式9 戦争特約保険料（実費）"/>
      <sheetName val="様式10 合意単価適用分"/>
      <sheetName val="様式11 一般業務費"/>
      <sheetName val="様式12 一般業務費出納簿 "/>
      <sheetName val="様式13 機材費"/>
      <sheetName val="様式14 再委託費"/>
      <sheetName val="様式15 国内業務費"/>
      <sheetName val="様式16 その他の直接経費 "/>
      <sheetName val="様式17　現地一時隔離関連費"/>
      <sheetName val="様式18　本邦一時隔離関連費 "/>
      <sheetName val="【参考様式】 証拠書類（航空賃） "/>
      <sheetName val="【参考】様式21 証書添付台紙 "/>
      <sheetName val="変更内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内訳"/>
      <sheetName val="(1)(2)旅費（航空賃・日当・宿泊等） "/>
      <sheetName val="(1)(2)旅費（航空賃・日当・宿泊等）  (複数国渡航用)"/>
      <sheetName val="（3）旅費（戦争特約保険料）"/>
      <sheetName val="(4)一般業務費-1"/>
      <sheetName val="(4)一般業務費-2"/>
      <sheetName val="(5)成果品作成費"/>
      <sheetName val="(6)機材費"/>
      <sheetName val="(7)(8)再委託費（現地・国内）"/>
      <sheetName val="(9)国内業務費"/>
      <sheetName val="2 直接人件費"/>
      <sheetName val="別紙明細書（その他機材購入）"/>
      <sheetName val="為替換算（メモ用）"/>
      <sheetName val="(4)一般業務費-定率化"/>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４（旅費宿泊費－１）"/>
      <sheetName val="様式３　契約金額精算報告書内訳書"/>
      <sheetName val="様式４（旅費）"/>
      <sheetName val="様式４（旅費） (特例 様式内の注4参照)"/>
      <sheetName val="様式５（報酬）"/>
      <sheetName val="様式６ 一般業務費"/>
      <sheetName val="様式７　一般業務費出納簿 "/>
      <sheetName val="様式８ 機材費"/>
      <sheetName val="　様式９　現地一時隔離関連費　"/>
      <sheetName val="様式10　本邦一時隔離関連費 "/>
      <sheetName val=" 様式11　証書添付台紙"/>
      <sheetName val="様式12　欠番"/>
      <sheetName val="宿泊単価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全体見積表紙"/>
      <sheetName val="契約金額"/>
      <sheetName val="最終見積"/>
      <sheetName val="見積内訳"/>
      <sheetName val="1,2契約に含まれる旅費"/>
      <sheetName val="3.一般業務費（１）"/>
      <sheetName val="3.一般業務費（２）"/>
      <sheetName val="4.5.供与機材 6.7.携行機材"/>
      <sheetName val="8.9.その他の機材 10.11.報告書"/>
      <sheetName val="12.13.ローカル委託14.工事費15.保険料16.会議費"/>
      <sheetName val="16国別研修"/>
      <sheetName val="①直人費"/>
      <sheetName val="間接費 "/>
      <sheetName val="報告書"/>
      <sheetName val="研修内訳"/>
      <sheetName val="機材購入費別紙明細"/>
      <sheetName val="別見積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金額"/>
      <sheetName val="調査旅費 "/>
      <sheetName val="一般業務費（１）"/>
      <sheetName val="一般業務費（２）"/>
      <sheetName val="供与機材"/>
      <sheetName val="携行機材"/>
      <sheetName val="その他の機材"/>
      <sheetName val="報告書"/>
      <sheetName val="ローカル委託"/>
      <sheetName val="工事費・国別研修"/>
      <sheetName val="保険料・会議費"/>
      <sheetName val="直接人件費"/>
      <sheetName val="間接費"/>
      <sheetName val="機材購入費別紙明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pageSetUpPr fitToPage="1"/>
  </sheetPr>
  <dimension ref="A1:N28"/>
  <sheetViews>
    <sheetView zoomScale="83" workbookViewId="0">
      <selection activeCell="B1" sqref="B1"/>
    </sheetView>
  </sheetViews>
  <sheetFormatPr defaultColWidth="9" defaultRowHeight="14"/>
  <cols>
    <col min="1" max="1" width="11.08203125" customWidth="1"/>
    <col min="2" max="2" width="23.58203125" customWidth="1"/>
    <col min="3" max="3" width="29.5" customWidth="1"/>
    <col min="4" max="4" width="25.58203125" customWidth="1"/>
    <col min="5" max="5" width="9.08203125" customWidth="1"/>
    <col min="6" max="6" width="19.08203125" customWidth="1"/>
    <col min="7" max="7" width="12.58203125" customWidth="1"/>
    <col min="9" max="9" width="6.58203125" customWidth="1"/>
    <col min="10" max="14" width="12.58203125" customWidth="1"/>
  </cols>
  <sheetData>
    <row r="1" spans="1:12" ht="24" customHeight="1">
      <c r="A1" s="150" t="s">
        <v>0</v>
      </c>
      <c r="B1" s="150"/>
      <c r="C1" s="150"/>
      <c r="D1" s="150"/>
      <c r="E1" s="150"/>
      <c r="F1" s="150"/>
      <c r="G1" s="150"/>
    </row>
    <row r="2" spans="1:12" ht="24" customHeight="1">
      <c r="A2" s="151" t="s">
        <v>1</v>
      </c>
      <c r="B2" s="152"/>
      <c r="C2" s="152"/>
      <c r="D2" s="152"/>
      <c r="E2" s="153"/>
      <c r="F2" s="153"/>
      <c r="G2" s="153"/>
    </row>
    <row r="3" spans="1:12" ht="24" customHeight="1">
      <c r="A3" s="154" t="s">
        <v>2</v>
      </c>
      <c r="B3" s="154" t="s">
        <v>3</v>
      </c>
      <c r="C3" s="154" t="s">
        <v>4</v>
      </c>
      <c r="D3" s="154" t="s">
        <v>5</v>
      </c>
      <c r="E3" s="154" t="s">
        <v>6</v>
      </c>
      <c r="F3" s="686"/>
      <c r="G3" s="686"/>
      <c r="I3" s="1006" t="s">
        <v>7</v>
      </c>
      <c r="J3" s="1006"/>
      <c r="K3" s="1006"/>
      <c r="L3" s="1006"/>
    </row>
    <row r="4" spans="1:12" ht="24" customHeight="1">
      <c r="A4" s="99">
        <v>1</v>
      </c>
      <c r="B4" s="155" t="s">
        <v>8</v>
      </c>
      <c r="C4" s="156" t="s">
        <v>9</v>
      </c>
      <c r="D4" s="155" t="s">
        <v>10</v>
      </c>
      <c r="E4" s="157">
        <v>1</v>
      </c>
      <c r="F4" s="687"/>
      <c r="G4" s="688"/>
      <c r="I4" s="160"/>
      <c r="J4" s="160"/>
      <c r="K4" s="160"/>
      <c r="L4" s="160"/>
    </row>
    <row r="5" spans="1:12" ht="24" customHeight="1">
      <c r="A5" s="99">
        <v>2</v>
      </c>
      <c r="B5" s="155" t="s">
        <v>11</v>
      </c>
      <c r="C5" s="156" t="s">
        <v>12</v>
      </c>
      <c r="D5" s="155" t="s">
        <v>13</v>
      </c>
      <c r="E5" s="157">
        <v>2</v>
      </c>
      <c r="F5" s="689"/>
      <c r="G5" s="690"/>
      <c r="I5" s="161" t="s">
        <v>14</v>
      </c>
      <c r="J5" s="161" t="s">
        <v>15</v>
      </c>
      <c r="K5" s="162" t="s">
        <v>16</v>
      </c>
      <c r="L5" s="162" t="s">
        <v>17</v>
      </c>
    </row>
    <row r="6" spans="1:12" ht="24" customHeight="1">
      <c r="A6" s="99">
        <v>3</v>
      </c>
      <c r="B6" s="155" t="s">
        <v>18</v>
      </c>
      <c r="C6" s="158" t="s">
        <v>19</v>
      </c>
      <c r="D6" s="155" t="s">
        <v>20</v>
      </c>
      <c r="E6" s="157">
        <v>3</v>
      </c>
      <c r="F6" s="689"/>
      <c r="G6" s="690"/>
      <c r="I6" s="425">
        <v>1</v>
      </c>
      <c r="J6" s="163"/>
      <c r="K6" s="164">
        <v>5100</v>
      </c>
      <c r="L6" s="164">
        <v>15500</v>
      </c>
    </row>
    <row r="7" spans="1:12" ht="24" customHeight="1">
      <c r="A7" s="99">
        <v>4</v>
      </c>
      <c r="B7" s="155" t="s">
        <v>18</v>
      </c>
      <c r="C7" s="158" t="s">
        <v>21</v>
      </c>
      <c r="D7" s="155" t="s">
        <v>20</v>
      </c>
      <c r="E7" s="157">
        <v>4</v>
      </c>
      <c r="F7" s="689"/>
      <c r="G7" s="690"/>
      <c r="I7" s="425">
        <v>2</v>
      </c>
      <c r="J7" s="426"/>
      <c r="K7" s="164">
        <v>4500</v>
      </c>
      <c r="L7" s="164">
        <v>13500</v>
      </c>
    </row>
    <row r="8" spans="1:12" ht="24" customHeight="1">
      <c r="A8" s="99">
        <v>5</v>
      </c>
      <c r="B8" s="155" t="s">
        <v>22</v>
      </c>
      <c r="C8" s="293" t="s">
        <v>23</v>
      </c>
      <c r="D8" s="155" t="s">
        <v>24</v>
      </c>
      <c r="E8" s="157">
        <v>5</v>
      </c>
      <c r="F8" s="688"/>
      <c r="G8" s="691"/>
      <c r="I8" s="425">
        <v>3</v>
      </c>
      <c r="J8" s="426"/>
      <c r="K8" s="164">
        <v>4500</v>
      </c>
      <c r="L8" s="164">
        <v>13500</v>
      </c>
    </row>
    <row r="9" spans="1:12" ht="24" customHeight="1">
      <c r="A9" s="99">
        <v>6</v>
      </c>
      <c r="B9" s="155" t="s">
        <v>25</v>
      </c>
      <c r="C9" s="293" t="s">
        <v>26</v>
      </c>
      <c r="D9" s="155" t="s">
        <v>24</v>
      </c>
      <c r="E9" s="157">
        <v>6</v>
      </c>
      <c r="F9" s="691"/>
      <c r="G9" s="691"/>
      <c r="I9" s="425">
        <v>4</v>
      </c>
      <c r="J9" s="426"/>
      <c r="K9" s="164">
        <v>3800</v>
      </c>
      <c r="L9" s="164">
        <v>11600</v>
      </c>
    </row>
    <row r="10" spans="1:12" ht="24" customHeight="1">
      <c r="A10" s="99">
        <v>7</v>
      </c>
      <c r="B10" s="155"/>
      <c r="C10" s="293"/>
      <c r="D10" s="155"/>
      <c r="E10" s="157"/>
      <c r="F10" s="691"/>
      <c r="G10" s="691"/>
      <c r="I10" s="425">
        <v>5</v>
      </c>
      <c r="J10" s="426"/>
      <c r="K10" s="164">
        <v>3800</v>
      </c>
      <c r="L10" s="164">
        <v>11600</v>
      </c>
    </row>
    <row r="11" spans="1:12" ht="24" customHeight="1">
      <c r="A11" s="99">
        <v>8</v>
      </c>
      <c r="B11" s="155"/>
      <c r="C11" s="156"/>
      <c r="D11" s="155"/>
      <c r="E11" s="157"/>
      <c r="F11" s="691"/>
      <c r="G11" s="691"/>
      <c r="I11" s="425">
        <v>6</v>
      </c>
      <c r="J11" s="426"/>
      <c r="K11" s="164">
        <v>3200</v>
      </c>
      <c r="L11" s="164">
        <v>9700</v>
      </c>
    </row>
    <row r="12" spans="1:12" ht="24" customHeight="1">
      <c r="A12" s="99">
        <v>9</v>
      </c>
      <c r="B12" s="155"/>
      <c r="C12" s="156"/>
      <c r="D12" s="155"/>
      <c r="E12" s="157"/>
      <c r="F12" s="691"/>
      <c r="G12" s="691"/>
    </row>
    <row r="13" spans="1:12" ht="24" customHeight="1">
      <c r="A13" s="99">
        <v>10</v>
      </c>
      <c r="B13" s="155"/>
      <c r="C13" s="156"/>
      <c r="D13" s="155"/>
      <c r="E13" s="157"/>
      <c r="F13" s="691"/>
      <c r="G13" s="691"/>
    </row>
    <row r="14" spans="1:12" ht="24" customHeight="1">
      <c r="A14" s="99">
        <v>11</v>
      </c>
      <c r="B14" s="155"/>
      <c r="C14" s="156"/>
      <c r="D14" s="155"/>
      <c r="E14" s="157"/>
      <c r="F14" s="691"/>
      <c r="G14" s="691"/>
    </row>
    <row r="15" spans="1:12" ht="24" customHeight="1">
      <c r="A15" s="99">
        <v>12</v>
      </c>
      <c r="B15" s="155"/>
      <c r="C15" s="156"/>
      <c r="D15" s="155"/>
      <c r="E15" s="157"/>
      <c r="F15" s="691"/>
      <c r="G15" s="691"/>
    </row>
    <row r="16" spans="1:12" ht="24" customHeight="1">
      <c r="A16" s="99">
        <v>13</v>
      </c>
      <c r="B16" s="155"/>
      <c r="C16" s="156"/>
      <c r="D16" s="155"/>
      <c r="E16" s="157"/>
      <c r="F16" s="691"/>
      <c r="G16" s="691"/>
    </row>
    <row r="17" spans="1:14" ht="24" customHeight="1">
      <c r="A17" s="99">
        <v>14</v>
      </c>
      <c r="B17" s="155"/>
      <c r="C17" s="156"/>
      <c r="D17" s="155"/>
      <c r="E17" s="157"/>
      <c r="F17" s="691"/>
      <c r="G17" s="691"/>
    </row>
    <row r="18" spans="1:14" ht="24" customHeight="1">
      <c r="A18" s="99">
        <v>15</v>
      </c>
      <c r="B18" s="155"/>
      <c r="C18" s="156"/>
      <c r="D18" s="155"/>
      <c r="E18" s="157"/>
      <c r="F18" s="691"/>
      <c r="G18" s="691"/>
    </row>
    <row r="19" spans="1:14" ht="24" customHeight="1">
      <c r="A19" s="99">
        <v>16</v>
      </c>
      <c r="B19" s="155"/>
      <c r="C19" s="156"/>
      <c r="D19" s="155"/>
      <c r="E19" s="157"/>
      <c r="F19" s="691"/>
      <c r="G19" s="691"/>
    </row>
    <row r="20" spans="1:14" ht="24" customHeight="1">
      <c r="A20" s="99">
        <v>17</v>
      </c>
      <c r="B20" s="155"/>
      <c r="C20" s="156"/>
      <c r="D20" s="155"/>
      <c r="E20" s="157"/>
      <c r="F20" s="691"/>
      <c r="G20" s="691"/>
    </row>
    <row r="21" spans="1:14" ht="24" customHeight="1">
      <c r="A21" s="99">
        <v>18</v>
      </c>
      <c r="B21" s="155"/>
      <c r="C21" s="156"/>
      <c r="D21" s="155"/>
      <c r="E21" s="157"/>
      <c r="F21" s="691"/>
      <c r="G21" s="691"/>
    </row>
    <row r="22" spans="1:14" ht="24" customHeight="1">
      <c r="A22" s="99">
        <v>19</v>
      </c>
      <c r="B22" s="155"/>
      <c r="C22" s="156"/>
      <c r="D22" s="155"/>
      <c r="E22" s="157"/>
      <c r="F22" s="691"/>
      <c r="G22" s="691"/>
    </row>
    <row r="23" spans="1:14" ht="24" customHeight="1">
      <c r="A23" s="99">
        <v>20</v>
      </c>
      <c r="B23" s="155"/>
      <c r="C23" s="156"/>
      <c r="D23" s="155"/>
      <c r="E23" s="157"/>
      <c r="F23" s="691"/>
      <c r="G23" s="690"/>
    </row>
    <row r="24" spans="1:14" ht="24" customHeight="1"/>
    <row r="25" spans="1:14" ht="24" customHeight="1"/>
    <row r="26" spans="1:14" ht="24" customHeight="1"/>
    <row r="27" spans="1:14" ht="24" customHeight="1"/>
    <row r="28" spans="1:14" ht="24" customHeight="1">
      <c r="A28" s="1007" t="s">
        <v>27</v>
      </c>
      <c r="B28" s="1007"/>
      <c r="C28" s="1007"/>
      <c r="D28" s="1007"/>
      <c r="E28" s="1007"/>
      <c r="F28" s="1007"/>
      <c r="G28" s="1007"/>
      <c r="H28" s="1007"/>
      <c r="I28" s="1007"/>
      <c r="J28" s="1007"/>
      <c r="K28" s="1007"/>
      <c r="L28" s="1007"/>
      <c r="M28" s="159"/>
      <c r="N28" s="159"/>
    </row>
  </sheetData>
  <mergeCells count="2">
    <mergeCell ref="I3:L3"/>
    <mergeCell ref="A28:L28"/>
  </mergeCells>
  <phoneticPr fontId="56"/>
  <dataValidations count="1">
    <dataValidation type="list" allowBlank="1" showInputMessage="1" showErrorMessage="1" sqref="E4:E23" xr:uid="{00000000-0002-0000-0000-000000000000}">
      <formula1>$I$6:$I$11</formula1>
    </dataValidation>
  </dataValidations>
  <printOptions horizontalCentered="1"/>
  <pageMargins left="0.70866141732283472" right="0.70866141732283472" top="0.55118110236220474" bottom="0.35433070866141736" header="0.31496062992125984" footer="0.31496062992125984"/>
  <pageSetup paperSize="9" scale="66" orientation="landscape" blackAndWhite="1" r:id="rId1"/>
  <headerFooter>
    <oddHeader>&amp;R&amp;K0000002020年4月1日公示以降（2023.06版）</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3164-D908-4CAF-A6DB-6F87709BA62B}">
  <sheetPr>
    <tabColor rgb="FF92D050"/>
    <pageSetUpPr fitToPage="1"/>
  </sheetPr>
  <dimension ref="A1:AD35"/>
  <sheetViews>
    <sheetView topLeftCell="B2" zoomScale="55" zoomScaleNormal="55" workbookViewId="0">
      <selection activeCell="E14" sqref="E14"/>
    </sheetView>
  </sheetViews>
  <sheetFormatPr defaultColWidth="9" defaultRowHeight="14"/>
  <cols>
    <col min="1" max="1" width="7.5" style="259" customWidth="1"/>
    <col min="2" max="2" width="24.58203125" style="259" customWidth="1"/>
    <col min="3" max="3" width="32.83203125" style="259" customWidth="1"/>
    <col min="4" max="4" width="14.83203125" style="259" customWidth="1"/>
    <col min="5" max="6" width="17.33203125" style="259" customWidth="1"/>
    <col min="7" max="7" width="11.83203125" style="259" customWidth="1"/>
    <col min="8" max="8" width="23.08203125" style="259" customWidth="1"/>
    <col min="9" max="9" width="13.83203125" style="259" customWidth="1"/>
    <col min="10" max="10" width="19" style="259" customWidth="1"/>
    <col min="11" max="11" width="32.33203125" style="259" customWidth="1"/>
    <col min="12" max="12" width="9.58203125" style="259" customWidth="1"/>
    <col min="13" max="13" width="7.08203125" style="259" customWidth="1"/>
    <col min="14" max="16" width="9.58203125" style="259" customWidth="1"/>
    <col min="17" max="17" width="8.83203125" style="259" customWidth="1"/>
    <col min="18" max="18" width="9.58203125" style="259" customWidth="1"/>
    <col min="19" max="19" width="11.58203125" style="259" customWidth="1"/>
    <col min="20" max="20" width="7.08203125" style="259" customWidth="1"/>
    <col min="21" max="21" width="11.58203125" style="259" customWidth="1"/>
    <col min="22" max="22" width="97.83203125" style="259" customWidth="1"/>
    <col min="23" max="23" width="11.58203125" style="259" customWidth="1"/>
    <col min="24" max="24" width="7.08203125" style="259" customWidth="1"/>
    <col min="25" max="25" width="11.58203125" style="259" customWidth="1"/>
    <col min="26" max="28" width="13.58203125" style="259" hidden="1" customWidth="1"/>
    <col min="29" max="29" width="19" style="259" customWidth="1"/>
    <col min="30" max="30" width="36.58203125" style="259" customWidth="1"/>
    <col min="31" max="16384" width="9" style="259"/>
  </cols>
  <sheetData>
    <row r="1" spans="1:30" ht="24" customHeight="1">
      <c r="A1" s="1083" t="s">
        <v>121</v>
      </c>
      <c r="B1" s="1083"/>
      <c r="C1" s="1083"/>
      <c r="D1" s="1083"/>
      <c r="E1" s="1083"/>
      <c r="F1" s="1083"/>
      <c r="G1" s="1083"/>
      <c r="H1" s="1083"/>
      <c r="I1" s="1083"/>
      <c r="J1" s="1083"/>
      <c r="K1" s="1083"/>
      <c r="L1" s="1083"/>
      <c r="M1" s="1083"/>
      <c r="N1" s="1083"/>
      <c r="O1" s="1083"/>
      <c r="P1" s="1083"/>
      <c r="Q1" s="1083"/>
      <c r="R1" s="1083"/>
      <c r="S1" s="1083"/>
      <c r="T1" s="1083"/>
      <c r="U1" s="1083"/>
      <c r="V1" s="1083"/>
      <c r="W1" s="874"/>
      <c r="X1" s="874"/>
      <c r="Y1" s="874"/>
      <c r="Z1" s="874"/>
      <c r="AA1" s="874"/>
      <c r="AB1" s="874"/>
      <c r="AC1" s="874"/>
      <c r="AD1" s="874"/>
    </row>
    <row r="2" spans="1:30" ht="38.5" customHeight="1">
      <c r="A2" s="1084" t="s">
        <v>122</v>
      </c>
      <c r="B2" s="1084"/>
      <c r="C2" s="1084"/>
      <c r="D2" s="1084"/>
      <c r="E2" s="1084"/>
      <c r="F2" s="1084"/>
      <c r="G2" s="1084"/>
      <c r="H2" s="1084"/>
      <c r="I2" s="1084"/>
      <c r="J2" s="1084"/>
      <c r="K2" s="1084"/>
      <c r="L2" s="1084"/>
      <c r="M2" s="1084"/>
      <c r="N2" s="1084"/>
      <c r="O2" s="1084"/>
      <c r="P2" s="1084"/>
      <c r="Q2" s="1084"/>
      <c r="R2" s="1084"/>
      <c r="S2" s="1084"/>
      <c r="T2" s="1084"/>
      <c r="U2" s="1084"/>
      <c r="V2" s="1084"/>
      <c r="W2" s="875"/>
      <c r="X2" s="875"/>
      <c r="Y2" s="875"/>
      <c r="Z2" s="875"/>
      <c r="AA2" s="875"/>
      <c r="AB2" s="875"/>
      <c r="AC2" s="875"/>
      <c r="AD2" s="875"/>
    </row>
    <row r="3" spans="1:30" ht="15" customHeight="1" thickBot="1">
      <c r="B3" s="941"/>
    </row>
    <row r="4" spans="1:30" s="878" customFormat="1" ht="24" customHeight="1">
      <c r="A4" s="100"/>
      <c r="B4" s="1085" t="s">
        <v>3</v>
      </c>
      <c r="C4" s="1087" t="s">
        <v>123</v>
      </c>
      <c r="D4" s="1089" t="s">
        <v>6</v>
      </c>
      <c r="E4" s="1091" t="s">
        <v>124</v>
      </c>
      <c r="F4" s="1092"/>
      <c r="G4" s="1093"/>
      <c r="H4" s="876" t="s">
        <v>125</v>
      </c>
      <c r="I4" s="1094" t="s">
        <v>126</v>
      </c>
      <c r="J4" s="877"/>
      <c r="K4" s="1096" t="s">
        <v>147</v>
      </c>
      <c r="L4" s="1092" t="s">
        <v>148</v>
      </c>
      <c r="M4" s="1092"/>
      <c r="N4" s="1092"/>
      <c r="O4" s="1092"/>
      <c r="P4" s="1092"/>
      <c r="Q4" s="1092"/>
      <c r="R4" s="1092"/>
      <c r="S4" s="1092"/>
      <c r="T4" s="1098"/>
      <c r="U4" s="1099" t="s">
        <v>149</v>
      </c>
      <c r="V4" s="1101" t="s">
        <v>150</v>
      </c>
    </row>
    <row r="5" spans="1:30" ht="24" customHeight="1" thickBot="1">
      <c r="A5" s="91"/>
      <c r="B5" s="1086"/>
      <c r="C5" s="1088"/>
      <c r="D5" s="1090"/>
      <c r="E5" s="879" t="s">
        <v>130</v>
      </c>
      <c r="F5" s="880" t="s">
        <v>131</v>
      </c>
      <c r="G5" s="881" t="s">
        <v>132</v>
      </c>
      <c r="H5" s="882" t="s">
        <v>133</v>
      </c>
      <c r="I5" s="1095"/>
      <c r="J5" s="883"/>
      <c r="K5" s="1097"/>
      <c r="L5" s="1103" t="s">
        <v>151</v>
      </c>
      <c r="M5" s="1103"/>
      <c r="N5" s="1104"/>
      <c r="O5" s="1105" t="s">
        <v>152</v>
      </c>
      <c r="P5" s="1103"/>
      <c r="Q5" s="1104"/>
      <c r="R5" s="1105" t="s">
        <v>153</v>
      </c>
      <c r="S5" s="1103"/>
      <c r="T5" s="1106"/>
      <c r="U5" s="1100"/>
      <c r="V5" s="1102"/>
    </row>
    <row r="6" spans="1:30" ht="24" customHeight="1" thickTop="1">
      <c r="A6" s="92"/>
      <c r="B6" s="884" t="str">
        <f>IF($A6="","",VLOOKUP($A6,従事者基礎情報,2))</f>
        <v/>
      </c>
      <c r="C6" s="885" t="str">
        <f t="shared" ref="C6:C24" si="0">IF($A6="","",VLOOKUP($A6,従事者基礎情報,3))</f>
        <v/>
      </c>
      <c r="D6" s="886" t="str">
        <f t="shared" ref="D6:D10" si="1">IF($A6="","",VLOOKUP($A6,従事者基礎情報,5))</f>
        <v/>
      </c>
      <c r="E6" s="484"/>
      <c r="F6" s="485"/>
      <c r="G6" s="889" t="str">
        <f t="shared" ref="G6:G24" si="2">IF(ISBLANK(E6),"",F6-E6+1)</f>
        <v/>
      </c>
      <c r="H6" s="890"/>
      <c r="I6" s="891"/>
      <c r="J6" s="892"/>
      <c r="K6" s="893"/>
      <c r="L6" s="894" t="str">
        <f>IF($K6="","",VLOOKUP($K6,宿泊単価表!A:C,3,FALSE))</f>
        <v/>
      </c>
      <c r="M6" s="895" t="str">
        <f>IF($G6="","", $G6-2)</f>
        <v/>
      </c>
      <c r="N6" s="896">
        <f>IF($F6="", 0, L6*M6)</f>
        <v>0</v>
      </c>
      <c r="O6" s="897" t="str">
        <f>IF($K6="","",VLOOKUP($K6,宿泊単価表!A:C,2,FALSE))</f>
        <v/>
      </c>
      <c r="P6" s="895" t="str">
        <f t="shared" ref="P6:P24" si="3">M6</f>
        <v/>
      </c>
      <c r="Q6" s="896" t="str">
        <f>IF($F6="","", O6*P6)</f>
        <v/>
      </c>
      <c r="R6" s="1107"/>
      <c r="S6" s="1108"/>
      <c r="T6" s="1109"/>
      <c r="U6" s="898">
        <f>IF($N6="","",SUM(N6,Q6,R6))</f>
        <v>0</v>
      </c>
      <c r="V6" s="899"/>
    </row>
    <row r="7" spans="1:30" ht="24" customHeight="1">
      <c r="A7" s="92"/>
      <c r="B7" s="900" t="str">
        <f t="shared" ref="B7:B24" si="4">IF($A7="","",VLOOKUP($A7,従事者基礎情報,2))</f>
        <v/>
      </c>
      <c r="C7" s="901" t="str">
        <f t="shared" si="0"/>
        <v/>
      </c>
      <c r="D7" s="902" t="str">
        <f>IF($A7="","",VLOOKUP($A7,従事者基礎情報,5))</f>
        <v/>
      </c>
      <c r="E7" s="486"/>
      <c r="F7" s="487"/>
      <c r="G7" s="905" t="str">
        <f t="shared" si="2"/>
        <v/>
      </c>
      <c r="H7" s="906"/>
      <c r="I7" s="891"/>
      <c r="J7" s="892"/>
      <c r="K7" s="942"/>
      <c r="L7" s="908" t="str">
        <f>IF($K7="","",VLOOKUP($K7,宿泊単価表!A:C,3,FALSE))</f>
        <v/>
      </c>
      <c r="M7" s="909" t="str">
        <f>IF($G7="","", $G7-2)</f>
        <v/>
      </c>
      <c r="N7" s="910" t="str">
        <f>IF($F7="","", L7*M7)</f>
        <v/>
      </c>
      <c r="O7" s="911" t="str">
        <f>IF($K7="","",VLOOKUP($K7,宿泊単価表!A:C,2,FALSE))</f>
        <v/>
      </c>
      <c r="P7" s="909" t="str">
        <f t="shared" si="3"/>
        <v/>
      </c>
      <c r="Q7" s="910" t="str">
        <f>IF($F7="","", O7*P7)</f>
        <v/>
      </c>
      <c r="R7" s="1071"/>
      <c r="S7" s="1072"/>
      <c r="T7" s="1073"/>
      <c r="U7" s="912" t="str">
        <f>IF($N7="","",SUM(N7,Q7,R7))</f>
        <v/>
      </c>
      <c r="V7" s="913"/>
    </row>
    <row r="8" spans="1:30" ht="24" customHeight="1">
      <c r="A8" s="92"/>
      <c r="B8" s="900" t="str">
        <f t="shared" si="4"/>
        <v/>
      </c>
      <c r="C8" s="901" t="str">
        <f t="shared" si="0"/>
        <v/>
      </c>
      <c r="D8" s="902" t="str">
        <f t="shared" si="1"/>
        <v/>
      </c>
      <c r="E8" s="486"/>
      <c r="F8" s="487"/>
      <c r="G8" s="905" t="str">
        <f t="shared" si="2"/>
        <v/>
      </c>
      <c r="H8" s="906"/>
      <c r="I8" s="891"/>
      <c r="J8" s="892"/>
      <c r="K8" s="942"/>
      <c r="L8" s="908" t="str">
        <f>IF($K8="","",VLOOKUP($K8,宿泊単価表!A:C,3,FALSE))</f>
        <v/>
      </c>
      <c r="M8" s="909" t="str">
        <f t="shared" ref="M8:M22" si="5">IF($G8="","", $G8-2)</f>
        <v/>
      </c>
      <c r="N8" s="910" t="str">
        <f>IF($F8="","", L8*M8)</f>
        <v/>
      </c>
      <c r="O8" s="911" t="str">
        <f>IF($K8="","",VLOOKUP($K8,宿泊単価表!A:C,2,FALSE))</f>
        <v/>
      </c>
      <c r="P8" s="909" t="str">
        <f t="shared" ref="P8:P10" si="6">M8</f>
        <v/>
      </c>
      <c r="Q8" s="910" t="str">
        <f t="shared" ref="Q8:Q10" si="7">IF($F8="","", O8*P8)</f>
        <v/>
      </c>
      <c r="R8" s="1071"/>
      <c r="S8" s="1072"/>
      <c r="T8" s="1073"/>
      <c r="U8" s="912" t="str">
        <f t="shared" ref="U8:U22" si="8">IF($N8="","",SUM(N8,Q8,R8))</f>
        <v/>
      </c>
      <c r="V8" s="913"/>
    </row>
    <row r="9" spans="1:30" ht="24" customHeight="1">
      <c r="A9" s="92"/>
      <c r="B9" s="900" t="str">
        <f t="shared" si="4"/>
        <v/>
      </c>
      <c r="C9" s="901" t="str">
        <f t="shared" si="0"/>
        <v/>
      </c>
      <c r="D9" s="902" t="str">
        <f t="shared" si="1"/>
        <v/>
      </c>
      <c r="E9" s="486"/>
      <c r="F9" s="487"/>
      <c r="G9" s="905" t="str">
        <f t="shared" si="2"/>
        <v/>
      </c>
      <c r="H9" s="906"/>
      <c r="I9" s="891"/>
      <c r="J9" s="892"/>
      <c r="K9" s="942"/>
      <c r="L9" s="908" t="str">
        <f>IF($K9="","",VLOOKUP($K9,宿泊単価表!A:C,3,FALSE))</f>
        <v/>
      </c>
      <c r="M9" s="909" t="str">
        <f t="shared" si="5"/>
        <v/>
      </c>
      <c r="N9" s="910" t="str">
        <f>IF($F9="","", L9*M9)</f>
        <v/>
      </c>
      <c r="O9" s="911" t="str">
        <f>IF($K9="","",VLOOKUP($K9,宿泊単価表!A:C,2,FALSE))</f>
        <v/>
      </c>
      <c r="P9" s="909" t="str">
        <f t="shared" si="6"/>
        <v/>
      </c>
      <c r="Q9" s="910" t="str">
        <f t="shared" si="7"/>
        <v/>
      </c>
      <c r="R9" s="1071"/>
      <c r="S9" s="1072"/>
      <c r="T9" s="1073"/>
      <c r="U9" s="912" t="str">
        <f t="shared" si="8"/>
        <v/>
      </c>
      <c r="V9" s="913"/>
    </row>
    <row r="10" spans="1:30" ht="24" customHeight="1">
      <c r="A10" s="92"/>
      <c r="B10" s="900" t="str">
        <f t="shared" si="4"/>
        <v/>
      </c>
      <c r="C10" s="901" t="str">
        <f t="shared" si="0"/>
        <v/>
      </c>
      <c r="D10" s="902" t="str">
        <f t="shared" si="1"/>
        <v/>
      </c>
      <c r="E10" s="484"/>
      <c r="F10" s="485"/>
      <c r="G10" s="905" t="str">
        <f t="shared" si="2"/>
        <v/>
      </c>
      <c r="H10" s="906"/>
      <c r="I10" s="891"/>
      <c r="J10" s="892"/>
      <c r="K10" s="942"/>
      <c r="L10" s="908" t="str">
        <f>IF($K10="","",VLOOKUP($K10,宿泊単価表!A:C,3,FALSE))</f>
        <v/>
      </c>
      <c r="M10" s="909" t="str">
        <f t="shared" si="5"/>
        <v/>
      </c>
      <c r="N10" s="910" t="str">
        <f>IF($F10="","", L10*M10)</f>
        <v/>
      </c>
      <c r="O10" s="911" t="str">
        <f>IF($K10="","",VLOOKUP($K10,宿泊単価表!A:C,2,FALSE))</f>
        <v/>
      </c>
      <c r="P10" s="909" t="str">
        <f t="shared" si="6"/>
        <v/>
      </c>
      <c r="Q10" s="910" t="str">
        <f t="shared" si="7"/>
        <v/>
      </c>
      <c r="R10" s="1071"/>
      <c r="S10" s="1072"/>
      <c r="T10" s="1073"/>
      <c r="U10" s="912" t="str">
        <f t="shared" si="8"/>
        <v/>
      </c>
      <c r="V10" s="913"/>
    </row>
    <row r="11" spans="1:30" ht="24" customHeight="1">
      <c r="A11" s="92"/>
      <c r="B11" s="900"/>
      <c r="C11" s="901"/>
      <c r="D11" s="902"/>
      <c r="E11" s="903"/>
      <c r="F11" s="904"/>
      <c r="G11" s="905" t="str">
        <f t="shared" si="2"/>
        <v/>
      </c>
      <c r="H11" s="906"/>
      <c r="I11" s="891"/>
      <c r="J11" s="892"/>
      <c r="K11" s="907"/>
      <c r="L11" s="908" t="str">
        <f>IF($K11="","",VLOOKUP($K11,宿泊単価表!A:C,3,FALSE))</f>
        <v/>
      </c>
      <c r="M11" s="909" t="str">
        <f t="shared" si="5"/>
        <v/>
      </c>
      <c r="N11" s="910" t="str">
        <f t="shared" ref="N11:N22" si="9">IF($F11="","", L11*M11)</f>
        <v/>
      </c>
      <c r="O11" s="911" t="str">
        <f>IF($K11="","",VLOOKUP($K11,宿泊単価表!A:C,2,FALSE))</f>
        <v/>
      </c>
      <c r="P11" s="909" t="str">
        <f t="shared" ref="P11:P23" si="10">M11</f>
        <v/>
      </c>
      <c r="Q11" s="910" t="str">
        <f t="shared" ref="Q11:Q23" si="11">IF($F11="","", O11*P11)</f>
        <v/>
      </c>
      <c r="R11" s="1071"/>
      <c r="S11" s="1072"/>
      <c r="T11" s="1073"/>
      <c r="U11" s="912" t="str">
        <f t="shared" si="8"/>
        <v/>
      </c>
      <c r="V11" s="913"/>
    </row>
    <row r="12" spans="1:30" ht="24" customHeight="1">
      <c r="A12" s="92"/>
      <c r="B12" s="900" t="str">
        <f t="shared" si="4"/>
        <v/>
      </c>
      <c r="C12" s="901" t="str">
        <f t="shared" si="0"/>
        <v/>
      </c>
      <c r="D12" s="902" t="str">
        <f t="shared" ref="D12:D24" si="12">IF($A12="","",VLOOKUP($A12,従事者基礎情報,5))</f>
        <v/>
      </c>
      <c r="E12" s="903"/>
      <c r="F12" s="904"/>
      <c r="G12" s="905" t="str">
        <f t="shared" si="2"/>
        <v/>
      </c>
      <c r="H12" s="906"/>
      <c r="I12" s="891"/>
      <c r="J12" s="892"/>
      <c r="K12" s="907"/>
      <c r="L12" s="908" t="str">
        <f>IF($K12="","",VLOOKUP($K12,宿泊単価表!A:C,3,FALSE))</f>
        <v/>
      </c>
      <c r="M12" s="909" t="str">
        <f t="shared" si="5"/>
        <v/>
      </c>
      <c r="N12" s="910" t="str">
        <f t="shared" si="9"/>
        <v/>
      </c>
      <c r="O12" s="911" t="str">
        <f>IF($K12="","",VLOOKUP($K12,宿泊単価表!A:C,2,FALSE))</f>
        <v/>
      </c>
      <c r="P12" s="909" t="str">
        <f t="shared" si="10"/>
        <v/>
      </c>
      <c r="Q12" s="910" t="str">
        <f t="shared" si="11"/>
        <v/>
      </c>
      <c r="R12" s="1071"/>
      <c r="S12" s="1072"/>
      <c r="T12" s="1073"/>
      <c r="U12" s="912" t="str">
        <f t="shared" si="8"/>
        <v/>
      </c>
      <c r="V12" s="913"/>
    </row>
    <row r="13" spans="1:30" ht="24" customHeight="1">
      <c r="A13" s="92"/>
      <c r="B13" s="900" t="str">
        <f t="shared" si="4"/>
        <v/>
      </c>
      <c r="C13" s="901" t="str">
        <f t="shared" si="0"/>
        <v/>
      </c>
      <c r="D13" s="902" t="str">
        <f t="shared" si="12"/>
        <v/>
      </c>
      <c r="E13" s="903"/>
      <c r="F13" s="904"/>
      <c r="G13" s="905" t="str">
        <f t="shared" si="2"/>
        <v/>
      </c>
      <c r="H13" s="906"/>
      <c r="I13" s="891"/>
      <c r="J13" s="892"/>
      <c r="K13" s="907"/>
      <c r="L13" s="908" t="str">
        <f>IF($K13="","",VLOOKUP($K13,宿泊単価表!A:C,3,FALSE))</f>
        <v/>
      </c>
      <c r="M13" s="909" t="str">
        <f t="shared" si="5"/>
        <v/>
      </c>
      <c r="N13" s="910" t="str">
        <f t="shared" si="9"/>
        <v/>
      </c>
      <c r="O13" s="911" t="str">
        <f>IF($K13="","",VLOOKUP($K13,宿泊単価表!A:C,2,FALSE))</f>
        <v/>
      </c>
      <c r="P13" s="909" t="str">
        <f t="shared" si="10"/>
        <v/>
      </c>
      <c r="Q13" s="910" t="str">
        <f t="shared" si="11"/>
        <v/>
      </c>
      <c r="R13" s="1071"/>
      <c r="S13" s="1072"/>
      <c r="T13" s="1073"/>
      <c r="U13" s="912" t="str">
        <f t="shared" si="8"/>
        <v/>
      </c>
      <c r="V13" s="913"/>
    </row>
    <row r="14" spans="1:30" ht="24" customHeight="1">
      <c r="A14" s="92"/>
      <c r="B14" s="900" t="str">
        <f t="shared" si="4"/>
        <v/>
      </c>
      <c r="C14" s="901" t="str">
        <f t="shared" si="0"/>
        <v/>
      </c>
      <c r="D14" s="902" t="str">
        <f t="shared" si="12"/>
        <v/>
      </c>
      <c r="E14" s="903"/>
      <c r="F14" s="904"/>
      <c r="G14" s="905" t="str">
        <f t="shared" si="2"/>
        <v/>
      </c>
      <c r="H14" s="906"/>
      <c r="I14" s="891"/>
      <c r="J14" s="892"/>
      <c r="K14" s="907"/>
      <c r="L14" s="908" t="str">
        <f>IF($K14="","",VLOOKUP($K14,宿泊単価表!A:C,3,FALSE))</f>
        <v/>
      </c>
      <c r="M14" s="909" t="str">
        <f t="shared" si="5"/>
        <v/>
      </c>
      <c r="N14" s="910" t="str">
        <f t="shared" si="9"/>
        <v/>
      </c>
      <c r="O14" s="911" t="str">
        <f>IF($K14="","",VLOOKUP($K14,宿泊単価表!A:C,2,FALSE))</f>
        <v/>
      </c>
      <c r="P14" s="909" t="str">
        <f t="shared" si="10"/>
        <v/>
      </c>
      <c r="Q14" s="910" t="str">
        <f t="shared" si="11"/>
        <v/>
      </c>
      <c r="R14" s="1071"/>
      <c r="S14" s="1072"/>
      <c r="T14" s="1073"/>
      <c r="U14" s="912" t="str">
        <f t="shared" si="8"/>
        <v/>
      </c>
      <c r="V14" s="913"/>
    </row>
    <row r="15" spans="1:30" ht="24" customHeight="1">
      <c r="A15" s="92"/>
      <c r="B15" s="900" t="str">
        <f t="shared" si="4"/>
        <v/>
      </c>
      <c r="C15" s="901" t="str">
        <f t="shared" si="0"/>
        <v/>
      </c>
      <c r="D15" s="902" t="str">
        <f t="shared" si="12"/>
        <v/>
      </c>
      <c r="E15" s="903"/>
      <c r="F15" s="904"/>
      <c r="G15" s="905" t="str">
        <f t="shared" si="2"/>
        <v/>
      </c>
      <c r="H15" s="906"/>
      <c r="I15" s="891"/>
      <c r="J15" s="892"/>
      <c r="K15" s="907"/>
      <c r="L15" s="908" t="str">
        <f>IF($K15="","",VLOOKUP($K15,宿泊単価表!A:C,3,FALSE))</f>
        <v/>
      </c>
      <c r="M15" s="909" t="str">
        <f t="shared" si="5"/>
        <v/>
      </c>
      <c r="N15" s="910" t="str">
        <f t="shared" si="9"/>
        <v/>
      </c>
      <c r="O15" s="911" t="str">
        <f>IF($K15="","",VLOOKUP($K15,宿泊単価表!A:C,2,FALSE))</f>
        <v/>
      </c>
      <c r="P15" s="909" t="str">
        <f t="shared" si="10"/>
        <v/>
      </c>
      <c r="Q15" s="910" t="str">
        <f t="shared" si="11"/>
        <v/>
      </c>
      <c r="R15" s="1071"/>
      <c r="S15" s="1072"/>
      <c r="T15" s="1073"/>
      <c r="U15" s="912" t="str">
        <f t="shared" si="8"/>
        <v/>
      </c>
      <c r="V15" s="913"/>
    </row>
    <row r="16" spans="1:30" ht="24" customHeight="1">
      <c r="A16" s="92"/>
      <c r="B16" s="900" t="str">
        <f t="shared" si="4"/>
        <v/>
      </c>
      <c r="C16" s="901" t="str">
        <f t="shared" si="0"/>
        <v/>
      </c>
      <c r="D16" s="902" t="str">
        <f t="shared" si="12"/>
        <v/>
      </c>
      <c r="E16" s="903"/>
      <c r="F16" s="904"/>
      <c r="G16" s="905" t="str">
        <f t="shared" si="2"/>
        <v/>
      </c>
      <c r="H16" s="906"/>
      <c r="I16" s="891"/>
      <c r="J16" s="892"/>
      <c r="K16" s="907"/>
      <c r="L16" s="908" t="str">
        <f>IF($K16="","",VLOOKUP($K16,宿泊単価表!A:C,3,FALSE))</f>
        <v/>
      </c>
      <c r="M16" s="909" t="str">
        <f t="shared" si="5"/>
        <v/>
      </c>
      <c r="N16" s="910" t="str">
        <f t="shared" si="9"/>
        <v/>
      </c>
      <c r="O16" s="911" t="str">
        <f>IF($K16="","",VLOOKUP($K16,宿泊単価表!A:C,2,FALSE))</f>
        <v/>
      </c>
      <c r="P16" s="909" t="str">
        <f t="shared" si="10"/>
        <v/>
      </c>
      <c r="Q16" s="910" t="str">
        <f t="shared" si="11"/>
        <v/>
      </c>
      <c r="R16" s="1071"/>
      <c r="S16" s="1072"/>
      <c r="T16" s="1073"/>
      <c r="U16" s="912" t="str">
        <f t="shared" si="8"/>
        <v/>
      </c>
      <c r="V16" s="913"/>
    </row>
    <row r="17" spans="1:30" ht="24" customHeight="1">
      <c r="A17" s="92"/>
      <c r="B17" s="900" t="str">
        <f t="shared" si="4"/>
        <v/>
      </c>
      <c r="C17" s="901" t="str">
        <f t="shared" si="0"/>
        <v/>
      </c>
      <c r="D17" s="902" t="str">
        <f t="shared" si="12"/>
        <v/>
      </c>
      <c r="E17" s="903"/>
      <c r="F17" s="904"/>
      <c r="G17" s="905" t="str">
        <f t="shared" si="2"/>
        <v/>
      </c>
      <c r="H17" s="906"/>
      <c r="I17" s="891"/>
      <c r="J17" s="892"/>
      <c r="K17" s="907"/>
      <c r="L17" s="908" t="str">
        <f>IF($K17="","",VLOOKUP($K17,宿泊単価表!A:C,3,FALSE))</f>
        <v/>
      </c>
      <c r="M17" s="909" t="str">
        <f t="shared" si="5"/>
        <v/>
      </c>
      <c r="N17" s="910" t="str">
        <f t="shared" si="9"/>
        <v/>
      </c>
      <c r="O17" s="911" t="str">
        <f>IF($K17="","",VLOOKUP($K17,宿泊単価表!A:C,2,FALSE))</f>
        <v/>
      </c>
      <c r="P17" s="909" t="str">
        <f t="shared" si="10"/>
        <v/>
      </c>
      <c r="Q17" s="910" t="str">
        <f t="shared" si="11"/>
        <v/>
      </c>
      <c r="R17" s="1071"/>
      <c r="S17" s="1072"/>
      <c r="T17" s="1073"/>
      <c r="U17" s="912" t="str">
        <f t="shared" si="8"/>
        <v/>
      </c>
      <c r="V17" s="913"/>
    </row>
    <row r="18" spans="1:30" ht="24" customHeight="1">
      <c r="A18" s="92"/>
      <c r="B18" s="900" t="str">
        <f t="shared" si="4"/>
        <v/>
      </c>
      <c r="C18" s="901" t="str">
        <f t="shared" si="0"/>
        <v/>
      </c>
      <c r="D18" s="902" t="str">
        <f t="shared" si="12"/>
        <v/>
      </c>
      <c r="E18" s="903"/>
      <c r="F18" s="904"/>
      <c r="G18" s="905" t="str">
        <f t="shared" si="2"/>
        <v/>
      </c>
      <c r="H18" s="906"/>
      <c r="I18" s="891"/>
      <c r="J18" s="892"/>
      <c r="K18" s="907"/>
      <c r="L18" s="908" t="str">
        <f>IF($K18="","",VLOOKUP($K18,宿泊単価表!A:C,3,FALSE))</f>
        <v/>
      </c>
      <c r="M18" s="909" t="str">
        <f t="shared" si="5"/>
        <v/>
      </c>
      <c r="N18" s="910" t="str">
        <f t="shared" si="9"/>
        <v/>
      </c>
      <c r="O18" s="911" t="str">
        <f>IF($K18="","",VLOOKUP($K18,宿泊単価表!A:C,2,FALSE))</f>
        <v/>
      </c>
      <c r="P18" s="909" t="str">
        <f t="shared" si="10"/>
        <v/>
      </c>
      <c r="Q18" s="910" t="str">
        <f t="shared" si="11"/>
        <v/>
      </c>
      <c r="R18" s="1071"/>
      <c r="S18" s="1072"/>
      <c r="T18" s="1073"/>
      <c r="U18" s="912" t="str">
        <f t="shared" si="8"/>
        <v/>
      </c>
      <c r="V18" s="913"/>
    </row>
    <row r="19" spans="1:30" ht="24" customHeight="1">
      <c r="A19" s="92"/>
      <c r="B19" s="900" t="str">
        <f t="shared" si="4"/>
        <v/>
      </c>
      <c r="C19" s="901" t="str">
        <f t="shared" si="0"/>
        <v/>
      </c>
      <c r="D19" s="902" t="str">
        <f>IF($A19="","",VLOOKUP($A19,従事者基礎情報,5))</f>
        <v/>
      </c>
      <c r="E19" s="903"/>
      <c r="F19" s="904"/>
      <c r="G19" s="905" t="str">
        <f t="shared" si="2"/>
        <v/>
      </c>
      <c r="H19" s="906"/>
      <c r="I19" s="891"/>
      <c r="J19" s="892"/>
      <c r="K19" s="907"/>
      <c r="L19" s="908" t="str">
        <f>IF($K19="","",VLOOKUP($K19,宿泊単価表!A:C,3,FALSE))</f>
        <v/>
      </c>
      <c r="M19" s="909" t="str">
        <f t="shared" si="5"/>
        <v/>
      </c>
      <c r="N19" s="910" t="str">
        <f t="shared" si="9"/>
        <v/>
      </c>
      <c r="O19" s="911" t="str">
        <f>IF($K19="","",VLOOKUP($K19,宿泊単価表!A:C,2,FALSE))</f>
        <v/>
      </c>
      <c r="P19" s="909" t="str">
        <f t="shared" si="10"/>
        <v/>
      </c>
      <c r="Q19" s="910" t="str">
        <f t="shared" si="11"/>
        <v/>
      </c>
      <c r="R19" s="1071"/>
      <c r="S19" s="1072"/>
      <c r="T19" s="1073"/>
      <c r="U19" s="912" t="str">
        <f t="shared" si="8"/>
        <v/>
      </c>
      <c r="V19" s="913"/>
    </row>
    <row r="20" spans="1:30" ht="24" customHeight="1">
      <c r="A20" s="92"/>
      <c r="B20" s="900" t="str">
        <f t="shared" si="4"/>
        <v/>
      </c>
      <c r="C20" s="901" t="str">
        <f t="shared" si="0"/>
        <v/>
      </c>
      <c r="D20" s="902" t="str">
        <f t="shared" si="12"/>
        <v/>
      </c>
      <c r="E20" s="903"/>
      <c r="F20" s="904"/>
      <c r="G20" s="905" t="str">
        <f t="shared" si="2"/>
        <v/>
      </c>
      <c r="H20" s="906"/>
      <c r="I20" s="891"/>
      <c r="J20" s="892"/>
      <c r="K20" s="907"/>
      <c r="L20" s="908" t="str">
        <f>IF($K20="","",VLOOKUP($K20,宿泊単価表!A:C,3,FALSE))</f>
        <v/>
      </c>
      <c r="M20" s="909" t="str">
        <f t="shared" si="5"/>
        <v/>
      </c>
      <c r="N20" s="910" t="str">
        <f t="shared" si="9"/>
        <v/>
      </c>
      <c r="O20" s="911" t="str">
        <f>IF($K20="","",VLOOKUP($K20,宿泊単価表!A:C,2,FALSE))</f>
        <v/>
      </c>
      <c r="P20" s="909" t="str">
        <f t="shared" si="10"/>
        <v/>
      </c>
      <c r="Q20" s="910" t="str">
        <f t="shared" si="11"/>
        <v/>
      </c>
      <c r="R20" s="1071"/>
      <c r="S20" s="1072"/>
      <c r="T20" s="1073"/>
      <c r="U20" s="912" t="str">
        <f t="shared" si="8"/>
        <v/>
      </c>
      <c r="V20" s="913"/>
    </row>
    <row r="21" spans="1:30" ht="24" customHeight="1">
      <c r="A21" s="92"/>
      <c r="B21" s="900" t="str">
        <f t="shared" si="4"/>
        <v/>
      </c>
      <c r="C21" s="901" t="str">
        <f t="shared" si="0"/>
        <v/>
      </c>
      <c r="D21" s="902" t="str">
        <f t="shared" si="12"/>
        <v/>
      </c>
      <c r="E21" s="903"/>
      <c r="F21" s="904"/>
      <c r="G21" s="905" t="str">
        <f t="shared" si="2"/>
        <v/>
      </c>
      <c r="H21" s="906"/>
      <c r="I21" s="891"/>
      <c r="J21" s="892"/>
      <c r="K21" s="907"/>
      <c r="L21" s="908" t="str">
        <f>IF($K21="","",VLOOKUP($K21,宿泊単価表!A:C,3,FALSE))</f>
        <v/>
      </c>
      <c r="M21" s="909" t="str">
        <f t="shared" si="5"/>
        <v/>
      </c>
      <c r="N21" s="910" t="str">
        <f t="shared" si="9"/>
        <v/>
      </c>
      <c r="O21" s="911" t="str">
        <f>IF($K21="","",VLOOKUP($K21,宿泊単価表!A:C,2,FALSE))</f>
        <v/>
      </c>
      <c r="P21" s="909" t="str">
        <f t="shared" si="10"/>
        <v/>
      </c>
      <c r="Q21" s="910" t="str">
        <f t="shared" si="11"/>
        <v/>
      </c>
      <c r="R21" s="1071"/>
      <c r="S21" s="1072"/>
      <c r="T21" s="1073"/>
      <c r="U21" s="912" t="str">
        <f t="shared" si="8"/>
        <v/>
      </c>
      <c r="V21" s="913"/>
    </row>
    <row r="22" spans="1:30" ht="24" customHeight="1">
      <c r="A22" s="92"/>
      <c r="B22" s="900" t="str">
        <f t="shared" si="4"/>
        <v/>
      </c>
      <c r="C22" s="901" t="str">
        <f t="shared" si="0"/>
        <v/>
      </c>
      <c r="D22" s="902" t="str">
        <f t="shared" si="12"/>
        <v/>
      </c>
      <c r="E22" s="903"/>
      <c r="F22" s="904"/>
      <c r="G22" s="905" t="str">
        <f t="shared" si="2"/>
        <v/>
      </c>
      <c r="H22" s="906"/>
      <c r="I22" s="891"/>
      <c r="J22" s="892"/>
      <c r="K22" s="907"/>
      <c r="L22" s="908" t="str">
        <f>IF($K22="","",VLOOKUP($K22,宿泊単価表!A:C,3,FALSE))</f>
        <v/>
      </c>
      <c r="M22" s="909" t="str">
        <f t="shared" si="5"/>
        <v/>
      </c>
      <c r="N22" s="910" t="str">
        <f t="shared" si="9"/>
        <v/>
      </c>
      <c r="O22" s="911" t="str">
        <f>IF($K22="","",VLOOKUP($K22,宿泊単価表!A:C,2,FALSE))</f>
        <v/>
      </c>
      <c r="P22" s="909" t="str">
        <f t="shared" si="10"/>
        <v/>
      </c>
      <c r="Q22" s="910" t="str">
        <f t="shared" si="11"/>
        <v/>
      </c>
      <c r="R22" s="1071"/>
      <c r="S22" s="1072"/>
      <c r="T22" s="1073"/>
      <c r="U22" s="912" t="str">
        <f t="shared" si="8"/>
        <v/>
      </c>
      <c r="V22" s="913"/>
    </row>
    <row r="23" spans="1:30" ht="24" customHeight="1">
      <c r="A23" s="92"/>
      <c r="B23" s="900" t="str">
        <f t="shared" si="4"/>
        <v/>
      </c>
      <c r="C23" s="901" t="str">
        <f t="shared" si="0"/>
        <v/>
      </c>
      <c r="D23" s="902" t="str">
        <f t="shared" si="12"/>
        <v/>
      </c>
      <c r="E23" s="903"/>
      <c r="F23" s="904"/>
      <c r="G23" s="905" t="str">
        <f t="shared" si="2"/>
        <v/>
      </c>
      <c r="H23" s="906"/>
      <c r="I23" s="891"/>
      <c r="J23" s="892"/>
      <c r="K23" s="907"/>
      <c r="L23" s="908" t="str">
        <f>IF($K23="","",VLOOKUP($K23,宿泊単価表!A:C,3,FALSE))</f>
        <v/>
      </c>
      <c r="M23" s="909" t="str">
        <f>IF($G23="","", $G23-2)</f>
        <v/>
      </c>
      <c r="N23" s="910" t="str">
        <f>IF($F23="","", L23*M23)</f>
        <v/>
      </c>
      <c r="O23" s="911" t="str">
        <f>IF($K23="","",VLOOKUP($K23,宿泊単価表!A:C,2,FALSE))</f>
        <v/>
      </c>
      <c r="P23" s="909" t="str">
        <f t="shared" si="10"/>
        <v/>
      </c>
      <c r="Q23" s="910" t="str">
        <f t="shared" si="11"/>
        <v/>
      </c>
      <c r="R23" s="1071"/>
      <c r="S23" s="1072"/>
      <c r="T23" s="1073"/>
      <c r="U23" s="912" t="str">
        <f>IF($N23="","",SUM(N23,Q23,R23))</f>
        <v/>
      </c>
      <c r="V23" s="913"/>
    </row>
    <row r="24" spans="1:30" ht="24" customHeight="1" thickBot="1">
      <c r="A24" s="92"/>
      <c r="B24" s="914" t="str">
        <f t="shared" si="4"/>
        <v/>
      </c>
      <c r="C24" s="915" t="str">
        <f t="shared" si="0"/>
        <v/>
      </c>
      <c r="D24" s="916" t="str">
        <f t="shared" si="12"/>
        <v/>
      </c>
      <c r="E24" s="917"/>
      <c r="F24" s="904"/>
      <c r="G24" s="918" t="str">
        <f t="shared" si="2"/>
        <v/>
      </c>
      <c r="H24" s="919"/>
      <c r="I24" s="920"/>
      <c r="J24" s="892"/>
      <c r="K24" s="921"/>
      <c r="L24" s="922" t="str">
        <f>IF($K24="","",VLOOKUP($K24,宿泊単価表!A:C,3,FALSE))</f>
        <v/>
      </c>
      <c r="M24" s="923" t="str">
        <f>IF($G24="","", $G24-2)</f>
        <v/>
      </c>
      <c r="N24" s="924" t="str">
        <f>IF($F24="","", L24*M24)</f>
        <v/>
      </c>
      <c r="O24" s="925" t="str">
        <f>IF($K24="","",VLOOKUP($K24,宿泊単価表!A:C,2,FALSE))</f>
        <v/>
      </c>
      <c r="P24" s="923" t="str">
        <f t="shared" si="3"/>
        <v/>
      </c>
      <c r="Q24" s="924" t="str">
        <f>IF($F24="","", O24*P24)</f>
        <v/>
      </c>
      <c r="R24" s="1074"/>
      <c r="S24" s="1075"/>
      <c r="T24" s="1076"/>
      <c r="U24" s="926" t="str">
        <f>IF($N24="","",SUM(N24,Q24,R24))</f>
        <v/>
      </c>
      <c r="V24" s="927"/>
    </row>
    <row r="25" spans="1:30" ht="30" customHeight="1" thickBot="1">
      <c r="E25" s="928"/>
      <c r="F25" s="929" t="s">
        <v>137</v>
      </c>
      <c r="G25" s="930"/>
      <c r="H25" s="931">
        <f>SUM(H6:H24)</f>
        <v>0</v>
      </c>
      <c r="I25" s="932"/>
      <c r="J25" s="932"/>
      <c r="R25" s="1077" t="s">
        <v>154</v>
      </c>
      <c r="S25" s="1078"/>
      <c r="T25" s="1079"/>
      <c r="U25" s="933">
        <f>SUM(U6:U24)</f>
        <v>0</v>
      </c>
    </row>
    <row r="26" spans="1:30" ht="20.149999999999999" customHeight="1">
      <c r="E26" s="928"/>
      <c r="F26" s="964"/>
      <c r="G26" s="964"/>
      <c r="H26" s="932"/>
      <c r="I26" s="932"/>
      <c r="J26" s="932"/>
      <c r="R26" s="965"/>
      <c r="S26" s="965"/>
      <c r="T26" s="965"/>
      <c r="U26" s="966"/>
    </row>
    <row r="27" spans="1:30" ht="77.5" customHeight="1">
      <c r="B27" s="1080" t="s">
        <v>155</v>
      </c>
      <c r="C27" s="1081"/>
      <c r="D27" s="1081"/>
      <c r="E27" s="1081"/>
      <c r="F27" s="1081"/>
      <c r="G27" s="1081"/>
      <c r="H27" s="1081"/>
      <c r="I27" s="1081"/>
      <c r="J27" s="1081"/>
      <c r="K27" s="1081"/>
      <c r="L27" s="1081"/>
      <c r="M27" s="1081"/>
      <c r="N27" s="1081"/>
      <c r="O27" s="1081"/>
      <c r="P27" s="1081"/>
      <c r="Q27" s="1081"/>
      <c r="R27" s="1081"/>
      <c r="S27" s="1081"/>
      <c r="T27" s="1081"/>
      <c r="U27" s="1081"/>
      <c r="V27" s="1082"/>
      <c r="W27" s="960"/>
      <c r="X27" s="960"/>
      <c r="Y27" s="960"/>
      <c r="Z27" s="960"/>
      <c r="AA27" s="960"/>
      <c r="AB27" s="960"/>
      <c r="AC27" s="932"/>
    </row>
    <row r="28" spans="1:30" ht="296.89999999999998" customHeight="1">
      <c r="B28" s="1070" t="s">
        <v>156</v>
      </c>
      <c r="C28" s="1070"/>
      <c r="D28" s="1070"/>
      <c r="E28" s="1070"/>
      <c r="F28" s="1070"/>
      <c r="G28" s="1070"/>
      <c r="H28" s="1070"/>
      <c r="I28" s="1070"/>
      <c r="J28" s="1070"/>
      <c r="K28" s="1070"/>
      <c r="L28" s="1070"/>
      <c r="M28" s="1070"/>
      <c r="N28" s="1070"/>
      <c r="O28" s="1070"/>
      <c r="P28" s="1070"/>
      <c r="Q28" s="1070"/>
      <c r="R28" s="1070"/>
      <c r="S28" s="1070"/>
      <c r="T28" s="1070"/>
      <c r="U28" s="1070"/>
      <c r="V28" s="1070"/>
      <c r="W28" s="934"/>
      <c r="X28" s="934"/>
      <c r="Y28" s="934"/>
      <c r="Z28" s="934"/>
      <c r="AA28" s="934"/>
      <c r="AB28" s="934"/>
      <c r="AC28" s="934"/>
      <c r="AD28" s="934"/>
    </row>
    <row r="29" spans="1:30" ht="18" customHeight="1"/>
    <row r="30" spans="1:30" ht="18" customHeight="1"/>
    <row r="31" spans="1:30" ht="18" customHeight="1"/>
    <row r="32" spans="1:30" ht="18" customHeight="1"/>
    <row r="33" spans="2:2" ht="18" customHeight="1"/>
    <row r="34" spans="2:2" ht="18" customHeight="1" thickBot="1"/>
    <row r="35" spans="2:2" ht="14.5" thickTop="1">
      <c r="B35" s="298" t="str">
        <f>IF($A35="","",VLOOKUP($A35,従事者基礎情報,2))</f>
        <v/>
      </c>
    </row>
  </sheetData>
  <mergeCells count="36">
    <mergeCell ref="R7:T7"/>
    <mergeCell ref="A1:V1"/>
    <mergeCell ref="A2:V2"/>
    <mergeCell ref="B4:B5"/>
    <mergeCell ref="C4:C5"/>
    <mergeCell ref="D4:D5"/>
    <mergeCell ref="E4:G4"/>
    <mergeCell ref="I4:I5"/>
    <mergeCell ref="K4:K5"/>
    <mergeCell ref="L4:T4"/>
    <mergeCell ref="U4:U5"/>
    <mergeCell ref="V4:V5"/>
    <mergeCell ref="L5:N5"/>
    <mergeCell ref="O5:Q5"/>
    <mergeCell ref="R5:T5"/>
    <mergeCell ref="R6:T6"/>
    <mergeCell ref="R19:T19"/>
    <mergeCell ref="R8:T8"/>
    <mergeCell ref="R9:T9"/>
    <mergeCell ref="R10:T10"/>
    <mergeCell ref="R11:T11"/>
    <mergeCell ref="R12:T12"/>
    <mergeCell ref="R13:T13"/>
    <mergeCell ref="R14:T14"/>
    <mergeCell ref="R15:T15"/>
    <mergeCell ref="R16:T16"/>
    <mergeCell ref="R17:T17"/>
    <mergeCell ref="R18:T18"/>
    <mergeCell ref="B28:V28"/>
    <mergeCell ref="R20:T20"/>
    <mergeCell ref="R21:T21"/>
    <mergeCell ref="R22:T22"/>
    <mergeCell ref="R23:T23"/>
    <mergeCell ref="R24:T24"/>
    <mergeCell ref="R25:T25"/>
    <mergeCell ref="B27:V27"/>
  </mergeCells>
  <phoneticPr fontId="56"/>
  <dataValidations count="1">
    <dataValidation type="date" operator="greaterThanOrEqual" allowBlank="1" showInputMessage="1" showErrorMessage="1" errorTitle="日付を入力願います。" error="2014/4/1のように入力してください。" sqref="E6:F24" xr:uid="{D8165CC3-9BA9-4446-910C-B1F373DAAD39}">
      <formula1>40269</formula1>
    </dataValidation>
  </dataValidations>
  <printOptions horizontalCentered="1"/>
  <pageMargins left="0.70866141732283472" right="0.70866141732283472" top="0.55118110236220474" bottom="0.35433070866141736" header="0.31496062992125984" footer="0.31496062992125984"/>
  <pageSetup paperSize="9" scale="30" orientation="landscape" blackAndWhite="1" r:id="rId1"/>
  <headerFooter>
    <oddHeader>&amp;R&amp;K0000002020年4月1日公示以降（2023.06版）</oddHead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03E3-63BE-4D6E-A4E1-63F4AEBFD527}">
  <sheetPr>
    <tabColor rgb="FF92D050"/>
    <pageSetUpPr fitToPage="1"/>
  </sheetPr>
  <dimension ref="A1:AD34"/>
  <sheetViews>
    <sheetView zoomScale="55" zoomScaleNormal="55" workbookViewId="0">
      <selection activeCell="K11" sqref="K11"/>
    </sheetView>
  </sheetViews>
  <sheetFormatPr defaultColWidth="9" defaultRowHeight="14"/>
  <cols>
    <col min="1" max="1" width="7.5" style="259" customWidth="1"/>
    <col min="2" max="2" width="24.58203125" style="259" customWidth="1"/>
    <col min="3" max="3" width="32.83203125" style="259" customWidth="1"/>
    <col min="4" max="4" width="14.83203125" style="259" customWidth="1"/>
    <col min="5" max="6" width="17.33203125" style="259" customWidth="1"/>
    <col min="7" max="7" width="11.83203125" style="259" customWidth="1"/>
    <col min="8" max="8" width="23.08203125" style="259" customWidth="1"/>
    <col min="9" max="9" width="13.83203125" style="259" customWidth="1"/>
    <col min="10" max="10" width="19" style="259" customWidth="1"/>
    <col min="11" max="11" width="32.33203125" style="259" customWidth="1"/>
    <col min="12" max="12" width="9.58203125" style="259" customWidth="1"/>
    <col min="13" max="13" width="7.08203125" style="259" customWidth="1"/>
    <col min="14" max="16" width="9.58203125" style="259" customWidth="1"/>
    <col min="17" max="17" width="8.08203125" style="259" customWidth="1"/>
    <col min="18" max="18" width="9.58203125" style="259" customWidth="1"/>
    <col min="19" max="19" width="11.58203125" style="259" customWidth="1"/>
    <col min="20" max="20" width="7.08203125" style="259" customWidth="1"/>
    <col min="21" max="21" width="11.58203125" style="259" customWidth="1"/>
    <col min="22" max="22" width="97.83203125" style="259" customWidth="1"/>
    <col min="23" max="23" width="11.58203125" style="259" customWidth="1"/>
    <col min="24" max="24" width="7.08203125" style="259" customWidth="1"/>
    <col min="25" max="25" width="11.58203125" style="259" customWidth="1"/>
    <col min="26" max="28" width="13.58203125" style="259" hidden="1" customWidth="1"/>
    <col min="29" max="29" width="19" style="259" customWidth="1"/>
    <col min="30" max="30" width="36.58203125" style="259" customWidth="1"/>
    <col min="31" max="16384" width="9" style="259"/>
  </cols>
  <sheetData>
    <row r="1" spans="1:30" ht="24" customHeight="1">
      <c r="A1" s="1083" t="s">
        <v>121</v>
      </c>
      <c r="B1" s="1083"/>
      <c r="C1" s="1083"/>
      <c r="D1" s="1083"/>
      <c r="E1" s="1083"/>
      <c r="F1" s="1083"/>
      <c r="G1" s="1083"/>
      <c r="H1" s="1083"/>
      <c r="I1" s="1083"/>
      <c r="J1" s="1083"/>
      <c r="K1" s="1083"/>
      <c r="L1" s="1083"/>
      <c r="M1" s="1083"/>
      <c r="N1" s="1083"/>
      <c r="O1" s="1083"/>
      <c r="P1" s="1083"/>
      <c r="Q1" s="1083"/>
      <c r="R1" s="1083"/>
      <c r="S1" s="1083"/>
      <c r="T1" s="1083"/>
      <c r="U1" s="1083"/>
      <c r="V1" s="1083"/>
      <c r="W1" s="874"/>
      <c r="X1" s="874"/>
      <c r="Y1" s="874"/>
      <c r="Z1" s="874"/>
      <c r="AA1" s="874"/>
      <c r="AB1" s="874"/>
      <c r="AC1" s="874"/>
      <c r="AD1" s="874"/>
    </row>
    <row r="2" spans="1:30" ht="38.5" customHeight="1">
      <c r="A2" s="1084" t="s">
        <v>122</v>
      </c>
      <c r="B2" s="1084"/>
      <c r="C2" s="1084"/>
      <c r="D2" s="1084"/>
      <c r="E2" s="1084"/>
      <c r="F2" s="1084"/>
      <c r="G2" s="1084"/>
      <c r="H2" s="1084"/>
      <c r="I2" s="1084"/>
      <c r="J2" s="1084"/>
      <c r="K2" s="1084"/>
      <c r="L2" s="1084"/>
      <c r="M2" s="1084"/>
      <c r="N2" s="1084"/>
      <c r="O2" s="1084"/>
      <c r="P2" s="1084"/>
      <c r="Q2" s="1084"/>
      <c r="R2" s="1084"/>
      <c r="S2" s="1084"/>
      <c r="T2" s="1084"/>
      <c r="U2" s="1084"/>
      <c r="V2" s="1084"/>
      <c r="W2" s="875"/>
      <c r="X2" s="875"/>
      <c r="Y2" s="875"/>
      <c r="Z2" s="875"/>
      <c r="AA2" s="875"/>
      <c r="AB2" s="875"/>
      <c r="AC2" s="875"/>
      <c r="AD2" s="875"/>
    </row>
    <row r="3" spans="1:30" ht="15" customHeight="1" thickBot="1"/>
    <row r="4" spans="1:30" s="878" customFormat="1" ht="24" customHeight="1">
      <c r="A4" s="100"/>
      <c r="B4" s="1085" t="s">
        <v>3</v>
      </c>
      <c r="C4" s="1087" t="s">
        <v>123</v>
      </c>
      <c r="D4" s="1089" t="s">
        <v>6</v>
      </c>
      <c r="E4" s="1091" t="s">
        <v>124</v>
      </c>
      <c r="F4" s="1092"/>
      <c r="G4" s="1093"/>
      <c r="H4" s="876" t="s">
        <v>125</v>
      </c>
      <c r="I4" s="1094" t="s">
        <v>126</v>
      </c>
      <c r="J4" s="877"/>
      <c r="K4" s="1096" t="s">
        <v>147</v>
      </c>
      <c r="L4" s="1092" t="s">
        <v>148</v>
      </c>
      <c r="M4" s="1092"/>
      <c r="N4" s="1092"/>
      <c r="O4" s="1092"/>
      <c r="P4" s="1092"/>
      <c r="Q4" s="1092"/>
      <c r="R4" s="1092"/>
      <c r="S4" s="1092"/>
      <c r="T4" s="1098"/>
      <c r="U4" s="1099" t="s">
        <v>149</v>
      </c>
      <c r="V4" s="1101" t="s">
        <v>150</v>
      </c>
    </row>
    <row r="5" spans="1:30" ht="24" customHeight="1" thickBot="1">
      <c r="A5" s="91"/>
      <c r="B5" s="1086"/>
      <c r="C5" s="1088"/>
      <c r="D5" s="1090"/>
      <c r="E5" s="879" t="s">
        <v>130</v>
      </c>
      <c r="F5" s="880" t="s">
        <v>131</v>
      </c>
      <c r="G5" s="881" t="s">
        <v>132</v>
      </c>
      <c r="H5" s="882" t="s">
        <v>133</v>
      </c>
      <c r="I5" s="1095"/>
      <c r="J5" s="883"/>
      <c r="K5" s="1097"/>
      <c r="L5" s="1103" t="s">
        <v>151</v>
      </c>
      <c r="M5" s="1103"/>
      <c r="N5" s="1104"/>
      <c r="O5" s="1105" t="s">
        <v>152</v>
      </c>
      <c r="P5" s="1103"/>
      <c r="Q5" s="1104"/>
      <c r="R5" s="1105" t="s">
        <v>153</v>
      </c>
      <c r="S5" s="1103"/>
      <c r="T5" s="1106"/>
      <c r="U5" s="1100"/>
      <c r="V5" s="1102"/>
    </row>
    <row r="6" spans="1:30" ht="24" customHeight="1" thickTop="1">
      <c r="A6" s="92"/>
      <c r="B6" s="884" t="str">
        <f t="shared" ref="B6:B24" si="0">IF($A6="","",VLOOKUP($A6,従事者基礎情報,2))</f>
        <v/>
      </c>
      <c r="C6" s="885" t="str">
        <f t="shared" ref="C6:C24" si="1">IF($A6="","",VLOOKUP($A6,従事者基礎情報,3))</f>
        <v/>
      </c>
      <c r="D6" s="886" t="str">
        <f t="shared" ref="D6:D11" si="2">IF($A6="","",VLOOKUP($A6,従事者基礎情報,5))</f>
        <v/>
      </c>
      <c r="E6" s="484"/>
      <c r="F6" s="485"/>
      <c r="G6" s="889" t="str">
        <f t="shared" ref="G6:G24" si="3">IF(ISBLANK(E6),"",F6-E6+1)</f>
        <v/>
      </c>
      <c r="H6" s="890"/>
      <c r="I6" s="891"/>
      <c r="J6" s="892"/>
      <c r="K6" s="957"/>
      <c r="L6" s="935" t="str">
        <f>IF($K6="","",VLOOKUP($K6,宿泊単価表!A:C,3,FALSE))</f>
        <v/>
      </c>
      <c r="M6" s="909" t="str">
        <f>IF($G6="","", $G6-1)</f>
        <v/>
      </c>
      <c r="N6" s="896" t="str">
        <f>IF($F6="","", L6*M6)</f>
        <v/>
      </c>
      <c r="O6" s="911" t="str">
        <f>IF($K6="","",VLOOKUP($K6,宿泊単価表!A:C,2,FALSE))</f>
        <v/>
      </c>
      <c r="P6" s="895" t="str">
        <f t="shared" ref="P6:P24" si="4">M6</f>
        <v/>
      </c>
      <c r="Q6" s="896" t="str">
        <f>IF($F6="","", O6*P6)</f>
        <v/>
      </c>
      <c r="R6" s="1107"/>
      <c r="S6" s="1108"/>
      <c r="T6" s="1109"/>
      <c r="U6" s="898" t="str">
        <f>IF($N6="","",SUM(N6,Q6,R6))</f>
        <v/>
      </c>
      <c r="V6" s="936"/>
    </row>
    <row r="7" spans="1:30" ht="24" customHeight="1">
      <c r="A7" s="92"/>
      <c r="B7" s="900" t="str">
        <f t="shared" si="0"/>
        <v/>
      </c>
      <c r="C7" s="901" t="str">
        <f t="shared" si="1"/>
        <v/>
      </c>
      <c r="D7" s="902" t="str">
        <f>IF($A7="","",VLOOKUP($A7,従事者基礎情報,5))</f>
        <v/>
      </c>
      <c r="E7" s="486"/>
      <c r="F7" s="487"/>
      <c r="G7" s="905" t="str">
        <f t="shared" si="3"/>
        <v/>
      </c>
      <c r="H7" s="906"/>
      <c r="I7" s="891"/>
      <c r="J7" s="892"/>
      <c r="K7" s="942"/>
      <c r="L7" s="935" t="str">
        <f>IF($K7="","",VLOOKUP($K7,宿泊単価表!A:C,3,FALSE))</f>
        <v/>
      </c>
      <c r="M7" s="909" t="str">
        <f>IF($G7="","", $G7-1)</f>
        <v/>
      </c>
      <c r="N7" s="910" t="str">
        <f>IF($F7="","", L7*M7)</f>
        <v/>
      </c>
      <c r="O7" s="911" t="str">
        <f>IF($K7="","",VLOOKUP($K7,宿泊単価表!A:C,2,FALSE))</f>
        <v/>
      </c>
      <c r="P7" s="909" t="str">
        <f t="shared" si="4"/>
        <v/>
      </c>
      <c r="Q7" s="910" t="str">
        <f>IF($F7="","", O7*P7)</f>
        <v/>
      </c>
      <c r="R7" s="1071"/>
      <c r="S7" s="1072"/>
      <c r="T7" s="1073"/>
      <c r="U7" s="912" t="str">
        <f>IF($N7="","",SUM(N7,Q7,R7))</f>
        <v/>
      </c>
      <c r="V7" s="913"/>
    </row>
    <row r="8" spans="1:30" ht="24" customHeight="1">
      <c r="A8" s="92"/>
      <c r="B8" s="900" t="str">
        <f t="shared" si="0"/>
        <v/>
      </c>
      <c r="C8" s="901" t="str">
        <f t="shared" si="1"/>
        <v/>
      </c>
      <c r="D8" s="902" t="str">
        <f t="shared" si="2"/>
        <v/>
      </c>
      <c r="E8" s="903"/>
      <c r="F8" s="904"/>
      <c r="G8" s="905" t="str">
        <f t="shared" si="3"/>
        <v/>
      </c>
      <c r="H8" s="906"/>
      <c r="I8" s="891"/>
      <c r="J8" s="892"/>
      <c r="K8" s="907"/>
      <c r="L8" s="935" t="str">
        <f>IF($K8="","",VLOOKUP($K8,宿泊単価表!A:C,3,FALSE))</f>
        <v/>
      </c>
      <c r="M8" s="909" t="str">
        <f t="shared" ref="M8:M22" si="5">IF($G8="","", $G8-1)</f>
        <v/>
      </c>
      <c r="N8" s="910" t="str">
        <f t="shared" ref="N8:N22" si="6">IF($F8="","", L8*M8)</f>
        <v/>
      </c>
      <c r="O8" s="911" t="str">
        <f>IF($K8="","",VLOOKUP($K8,宿泊単価表!A:C,2,FALSE))</f>
        <v/>
      </c>
      <c r="P8" s="909" t="str">
        <f t="shared" ref="P8:P22" si="7">M8</f>
        <v/>
      </c>
      <c r="Q8" s="910" t="str">
        <f t="shared" ref="Q8:Q22" si="8">IF($F8="","", O8*P8)</f>
        <v/>
      </c>
      <c r="R8" s="1071"/>
      <c r="S8" s="1072"/>
      <c r="T8" s="1073"/>
      <c r="U8" s="912" t="str">
        <f t="shared" ref="U8:U22" si="9">IF($N8="","",SUM(N8,Q8,R8))</f>
        <v/>
      </c>
      <c r="V8" s="913"/>
    </row>
    <row r="9" spans="1:30" ht="24" customHeight="1">
      <c r="A9" s="92"/>
      <c r="B9" s="900" t="str">
        <f t="shared" si="0"/>
        <v/>
      </c>
      <c r="C9" s="901" t="str">
        <f t="shared" si="1"/>
        <v/>
      </c>
      <c r="D9" s="902" t="str">
        <f t="shared" si="2"/>
        <v/>
      </c>
      <c r="E9" s="903"/>
      <c r="F9" s="904"/>
      <c r="G9" s="905" t="str">
        <f t="shared" si="3"/>
        <v/>
      </c>
      <c r="H9" s="906"/>
      <c r="I9" s="891"/>
      <c r="J9" s="892"/>
      <c r="K9" s="907"/>
      <c r="L9" s="935" t="str">
        <f>IF($K9="","",VLOOKUP($K9,宿泊単価表!A:C,3,FALSE))</f>
        <v/>
      </c>
      <c r="M9" s="909" t="str">
        <f t="shared" si="5"/>
        <v/>
      </c>
      <c r="N9" s="910" t="str">
        <f t="shared" si="6"/>
        <v/>
      </c>
      <c r="O9" s="911" t="str">
        <f>IF($K9="","",VLOOKUP($K9,宿泊単価表!A:C,2,FALSE))</f>
        <v/>
      </c>
      <c r="P9" s="909" t="str">
        <f t="shared" si="7"/>
        <v/>
      </c>
      <c r="Q9" s="910" t="str">
        <f t="shared" si="8"/>
        <v/>
      </c>
      <c r="R9" s="1071"/>
      <c r="S9" s="1072"/>
      <c r="T9" s="1073"/>
      <c r="U9" s="912" t="str">
        <f t="shared" si="9"/>
        <v/>
      </c>
      <c r="V9" s="913"/>
    </row>
    <row r="10" spans="1:30" ht="24" customHeight="1">
      <c r="A10" s="92"/>
      <c r="B10" s="900" t="str">
        <f t="shared" si="0"/>
        <v/>
      </c>
      <c r="C10" s="901" t="str">
        <f t="shared" si="1"/>
        <v/>
      </c>
      <c r="D10" s="902" t="str">
        <f t="shared" si="2"/>
        <v/>
      </c>
      <c r="E10" s="887"/>
      <c r="F10" s="888"/>
      <c r="G10" s="905" t="str">
        <f t="shared" si="3"/>
        <v/>
      </c>
      <c r="H10" s="906"/>
      <c r="I10" s="891"/>
      <c r="J10" s="892"/>
      <c r="K10" s="907"/>
      <c r="L10" s="935" t="str">
        <f>IF($K10="","",VLOOKUP($K10,宿泊単価表!A:C,3,FALSE))</f>
        <v/>
      </c>
      <c r="M10" s="909" t="str">
        <f t="shared" si="5"/>
        <v/>
      </c>
      <c r="N10" s="910" t="str">
        <f t="shared" si="6"/>
        <v/>
      </c>
      <c r="O10" s="911" t="str">
        <f>IF($K10="","",VLOOKUP($K10,宿泊単価表!A:C,2,FALSE))</f>
        <v/>
      </c>
      <c r="P10" s="909" t="str">
        <f t="shared" si="7"/>
        <v/>
      </c>
      <c r="Q10" s="910" t="str">
        <f t="shared" si="8"/>
        <v/>
      </c>
      <c r="R10" s="1071"/>
      <c r="S10" s="1072"/>
      <c r="T10" s="1073"/>
      <c r="U10" s="912" t="str">
        <f t="shared" si="9"/>
        <v/>
      </c>
      <c r="V10" s="913"/>
    </row>
    <row r="11" spans="1:30" ht="24" customHeight="1">
      <c r="A11" s="92"/>
      <c r="B11" s="900" t="str">
        <f t="shared" si="0"/>
        <v/>
      </c>
      <c r="C11" s="901" t="str">
        <f t="shared" si="1"/>
        <v/>
      </c>
      <c r="D11" s="902" t="str">
        <f t="shared" si="2"/>
        <v/>
      </c>
      <c r="E11" s="903"/>
      <c r="F11" s="904"/>
      <c r="G11" s="905" t="str">
        <f t="shared" si="3"/>
        <v/>
      </c>
      <c r="H11" s="906"/>
      <c r="I11" s="891"/>
      <c r="J11" s="892"/>
      <c r="K11" s="907"/>
      <c r="L11" s="935" t="str">
        <f>IF($K11="","",VLOOKUP($K11,宿泊単価表!A:C,3,FALSE))</f>
        <v/>
      </c>
      <c r="M11" s="909" t="str">
        <f t="shared" si="5"/>
        <v/>
      </c>
      <c r="N11" s="910" t="str">
        <f t="shared" si="6"/>
        <v/>
      </c>
      <c r="O11" s="911" t="str">
        <f>IF($K11="","",VLOOKUP($K11,宿泊単価表!A:C,2,FALSE))</f>
        <v/>
      </c>
      <c r="P11" s="909" t="str">
        <f t="shared" si="7"/>
        <v/>
      </c>
      <c r="Q11" s="910" t="str">
        <f t="shared" si="8"/>
        <v/>
      </c>
      <c r="R11" s="1071"/>
      <c r="S11" s="1072"/>
      <c r="T11" s="1073"/>
      <c r="U11" s="912" t="str">
        <f t="shared" si="9"/>
        <v/>
      </c>
      <c r="V11" s="913"/>
    </row>
    <row r="12" spans="1:30" ht="24" customHeight="1">
      <c r="A12" s="92"/>
      <c r="B12" s="900" t="str">
        <f t="shared" si="0"/>
        <v/>
      </c>
      <c r="C12" s="901" t="str">
        <f t="shared" si="1"/>
        <v/>
      </c>
      <c r="D12" s="902" t="str">
        <f t="shared" ref="D12:D24" si="10">IF($A12="","",VLOOKUP($A12,従事者基礎情報,5))</f>
        <v/>
      </c>
      <c r="E12" s="903"/>
      <c r="F12" s="904"/>
      <c r="G12" s="905" t="str">
        <f t="shared" si="3"/>
        <v/>
      </c>
      <c r="H12" s="906"/>
      <c r="I12" s="891"/>
      <c r="J12" s="892"/>
      <c r="K12" s="907"/>
      <c r="L12" s="935" t="str">
        <f>IF($K12="","",VLOOKUP($K12,宿泊単価表!A:C,3,FALSE))</f>
        <v/>
      </c>
      <c r="M12" s="909" t="str">
        <f t="shared" si="5"/>
        <v/>
      </c>
      <c r="N12" s="910" t="str">
        <f t="shared" si="6"/>
        <v/>
      </c>
      <c r="O12" s="911" t="str">
        <f>IF($K12="","",VLOOKUP($K12,宿泊単価表!A:C,2,FALSE))</f>
        <v/>
      </c>
      <c r="P12" s="909" t="str">
        <f t="shared" si="7"/>
        <v/>
      </c>
      <c r="Q12" s="910" t="str">
        <f t="shared" si="8"/>
        <v/>
      </c>
      <c r="R12" s="1071"/>
      <c r="S12" s="1072"/>
      <c r="T12" s="1073"/>
      <c r="U12" s="912" t="str">
        <f t="shared" si="9"/>
        <v/>
      </c>
      <c r="V12" s="913"/>
    </row>
    <row r="13" spans="1:30" ht="24" customHeight="1">
      <c r="A13" s="92"/>
      <c r="B13" s="900" t="str">
        <f t="shared" si="0"/>
        <v/>
      </c>
      <c r="C13" s="901" t="str">
        <f t="shared" si="1"/>
        <v/>
      </c>
      <c r="D13" s="902" t="str">
        <f t="shared" si="10"/>
        <v/>
      </c>
      <c r="E13" s="903"/>
      <c r="F13" s="904"/>
      <c r="G13" s="905" t="str">
        <f t="shared" si="3"/>
        <v/>
      </c>
      <c r="H13" s="906"/>
      <c r="I13" s="891"/>
      <c r="J13" s="892"/>
      <c r="K13" s="907"/>
      <c r="L13" s="935" t="str">
        <f>IF($K13="","",VLOOKUP($K13,宿泊単価表!A:C,3,FALSE))</f>
        <v/>
      </c>
      <c r="M13" s="909" t="str">
        <f t="shared" si="5"/>
        <v/>
      </c>
      <c r="N13" s="910" t="str">
        <f t="shared" si="6"/>
        <v/>
      </c>
      <c r="O13" s="911" t="str">
        <f>IF($K13="","",VLOOKUP($K13,宿泊単価表!A:C,2,FALSE))</f>
        <v/>
      </c>
      <c r="P13" s="909" t="str">
        <f t="shared" si="7"/>
        <v/>
      </c>
      <c r="Q13" s="910" t="str">
        <f t="shared" si="8"/>
        <v/>
      </c>
      <c r="R13" s="1071"/>
      <c r="S13" s="1072"/>
      <c r="T13" s="1073"/>
      <c r="U13" s="912" t="str">
        <f t="shared" si="9"/>
        <v/>
      </c>
      <c r="V13" s="913"/>
    </row>
    <row r="14" spans="1:30" ht="24" customHeight="1">
      <c r="A14" s="92"/>
      <c r="B14" s="900" t="str">
        <f t="shared" si="0"/>
        <v/>
      </c>
      <c r="C14" s="901" t="str">
        <f t="shared" si="1"/>
        <v/>
      </c>
      <c r="D14" s="902" t="str">
        <f t="shared" si="10"/>
        <v/>
      </c>
      <c r="E14" s="903"/>
      <c r="F14" s="904"/>
      <c r="G14" s="905" t="str">
        <f t="shared" si="3"/>
        <v/>
      </c>
      <c r="H14" s="906"/>
      <c r="I14" s="891"/>
      <c r="J14" s="892"/>
      <c r="K14" s="907"/>
      <c r="L14" s="935" t="str">
        <f>IF($K14="","",VLOOKUP($K14,宿泊単価表!A:C,3,FALSE))</f>
        <v/>
      </c>
      <c r="M14" s="909" t="str">
        <f t="shared" si="5"/>
        <v/>
      </c>
      <c r="N14" s="910" t="str">
        <f t="shared" si="6"/>
        <v/>
      </c>
      <c r="O14" s="911" t="str">
        <f>IF($K14="","",VLOOKUP($K14,宿泊単価表!A:C,2,FALSE))</f>
        <v/>
      </c>
      <c r="P14" s="909" t="str">
        <f t="shared" si="7"/>
        <v/>
      </c>
      <c r="Q14" s="910" t="str">
        <f t="shared" si="8"/>
        <v/>
      </c>
      <c r="R14" s="1071"/>
      <c r="S14" s="1072"/>
      <c r="T14" s="1073"/>
      <c r="U14" s="912" t="str">
        <f t="shared" si="9"/>
        <v/>
      </c>
      <c r="V14" s="913"/>
    </row>
    <row r="15" spans="1:30" ht="24" customHeight="1">
      <c r="A15" s="92"/>
      <c r="B15" s="900" t="str">
        <f t="shared" si="0"/>
        <v/>
      </c>
      <c r="C15" s="901" t="str">
        <f t="shared" si="1"/>
        <v/>
      </c>
      <c r="D15" s="902" t="str">
        <f t="shared" si="10"/>
        <v/>
      </c>
      <c r="E15" s="903"/>
      <c r="F15" s="904"/>
      <c r="G15" s="905" t="str">
        <f t="shared" si="3"/>
        <v/>
      </c>
      <c r="H15" s="906"/>
      <c r="I15" s="891"/>
      <c r="J15" s="892"/>
      <c r="K15" s="907"/>
      <c r="L15" s="935" t="str">
        <f>IF($K15="","",VLOOKUP($K15,宿泊単価表!A:C,3,FALSE))</f>
        <v/>
      </c>
      <c r="M15" s="909" t="str">
        <f t="shared" si="5"/>
        <v/>
      </c>
      <c r="N15" s="910" t="str">
        <f t="shared" si="6"/>
        <v/>
      </c>
      <c r="O15" s="911" t="str">
        <f>IF($K15="","",VLOOKUP($K15,宿泊単価表!A:C,2,FALSE))</f>
        <v/>
      </c>
      <c r="P15" s="909" t="str">
        <f t="shared" si="7"/>
        <v/>
      </c>
      <c r="Q15" s="910" t="str">
        <f t="shared" si="8"/>
        <v/>
      </c>
      <c r="R15" s="1071"/>
      <c r="S15" s="1072"/>
      <c r="T15" s="1073"/>
      <c r="U15" s="912" t="str">
        <f t="shared" si="9"/>
        <v/>
      </c>
      <c r="V15" s="913"/>
    </row>
    <row r="16" spans="1:30" ht="24" customHeight="1">
      <c r="A16" s="92"/>
      <c r="B16" s="900" t="str">
        <f t="shared" si="0"/>
        <v/>
      </c>
      <c r="C16" s="901" t="str">
        <f t="shared" si="1"/>
        <v/>
      </c>
      <c r="D16" s="902" t="str">
        <f t="shared" si="10"/>
        <v/>
      </c>
      <c r="E16" s="903"/>
      <c r="F16" s="904"/>
      <c r="G16" s="905" t="str">
        <f t="shared" si="3"/>
        <v/>
      </c>
      <c r="H16" s="906"/>
      <c r="I16" s="891"/>
      <c r="J16" s="892"/>
      <c r="K16" s="907"/>
      <c r="L16" s="935" t="str">
        <f>IF($K16="","",VLOOKUP($K16,宿泊単価表!A:C,3,FALSE))</f>
        <v/>
      </c>
      <c r="M16" s="909" t="str">
        <f t="shared" si="5"/>
        <v/>
      </c>
      <c r="N16" s="910" t="str">
        <f t="shared" si="6"/>
        <v/>
      </c>
      <c r="O16" s="911" t="str">
        <f>IF($K16="","",VLOOKUP($K16,宿泊単価表!A:C,2,FALSE))</f>
        <v/>
      </c>
      <c r="P16" s="909" t="str">
        <f t="shared" si="7"/>
        <v/>
      </c>
      <c r="Q16" s="910" t="str">
        <f t="shared" si="8"/>
        <v/>
      </c>
      <c r="R16" s="1071"/>
      <c r="S16" s="1072"/>
      <c r="T16" s="1073"/>
      <c r="U16" s="912" t="str">
        <f t="shared" si="9"/>
        <v/>
      </c>
      <c r="V16" s="913"/>
    </row>
    <row r="17" spans="1:30" ht="24" customHeight="1">
      <c r="A17" s="92"/>
      <c r="B17" s="900" t="str">
        <f t="shared" si="0"/>
        <v/>
      </c>
      <c r="C17" s="901" t="str">
        <f t="shared" si="1"/>
        <v/>
      </c>
      <c r="D17" s="902" t="str">
        <f t="shared" si="10"/>
        <v/>
      </c>
      <c r="E17" s="903"/>
      <c r="F17" s="904"/>
      <c r="G17" s="905" t="str">
        <f t="shared" si="3"/>
        <v/>
      </c>
      <c r="H17" s="906"/>
      <c r="I17" s="891"/>
      <c r="J17" s="892"/>
      <c r="K17" s="907"/>
      <c r="L17" s="935" t="str">
        <f>IF($K17="","",VLOOKUP($K17,宿泊単価表!A:C,3,FALSE))</f>
        <v/>
      </c>
      <c r="M17" s="909" t="str">
        <f t="shared" si="5"/>
        <v/>
      </c>
      <c r="N17" s="910" t="str">
        <f t="shared" si="6"/>
        <v/>
      </c>
      <c r="O17" s="911" t="str">
        <f>IF($K17="","",VLOOKUP($K17,宿泊単価表!A:C,2,FALSE))</f>
        <v/>
      </c>
      <c r="P17" s="909" t="str">
        <f t="shared" si="7"/>
        <v/>
      </c>
      <c r="Q17" s="910" t="str">
        <f t="shared" si="8"/>
        <v/>
      </c>
      <c r="R17" s="1071"/>
      <c r="S17" s="1072"/>
      <c r="T17" s="1073"/>
      <c r="U17" s="912" t="str">
        <f t="shared" si="9"/>
        <v/>
      </c>
      <c r="V17" s="913"/>
    </row>
    <row r="18" spans="1:30" ht="24" customHeight="1">
      <c r="A18" s="92"/>
      <c r="B18" s="900" t="str">
        <f t="shared" si="0"/>
        <v/>
      </c>
      <c r="C18" s="901" t="str">
        <f t="shared" si="1"/>
        <v/>
      </c>
      <c r="D18" s="902" t="str">
        <f t="shared" si="10"/>
        <v/>
      </c>
      <c r="E18" s="903"/>
      <c r="F18" s="904"/>
      <c r="G18" s="905" t="str">
        <f t="shared" si="3"/>
        <v/>
      </c>
      <c r="H18" s="906"/>
      <c r="I18" s="891"/>
      <c r="J18" s="892"/>
      <c r="K18" s="907"/>
      <c r="L18" s="935" t="str">
        <f>IF($K18="","",VLOOKUP($K18,宿泊単価表!A:C,3,FALSE))</f>
        <v/>
      </c>
      <c r="M18" s="909" t="str">
        <f t="shared" si="5"/>
        <v/>
      </c>
      <c r="N18" s="910" t="str">
        <f t="shared" si="6"/>
        <v/>
      </c>
      <c r="O18" s="911" t="str">
        <f>IF($K18="","",VLOOKUP($K18,宿泊単価表!A:C,2,FALSE))</f>
        <v/>
      </c>
      <c r="P18" s="909" t="str">
        <f t="shared" si="7"/>
        <v/>
      </c>
      <c r="Q18" s="910" t="str">
        <f t="shared" si="8"/>
        <v/>
      </c>
      <c r="R18" s="1071"/>
      <c r="S18" s="1072"/>
      <c r="T18" s="1073"/>
      <c r="U18" s="912" t="str">
        <f t="shared" si="9"/>
        <v/>
      </c>
      <c r="V18" s="913"/>
    </row>
    <row r="19" spans="1:30" ht="24" customHeight="1">
      <c r="A19" s="92"/>
      <c r="B19" s="900" t="str">
        <f t="shared" si="0"/>
        <v/>
      </c>
      <c r="C19" s="901" t="str">
        <f t="shared" si="1"/>
        <v/>
      </c>
      <c r="D19" s="902" t="str">
        <f>IF($A19="","",VLOOKUP($A19,従事者基礎情報,5))</f>
        <v/>
      </c>
      <c r="E19" s="903"/>
      <c r="F19" s="904"/>
      <c r="G19" s="905" t="str">
        <f t="shared" si="3"/>
        <v/>
      </c>
      <c r="H19" s="906"/>
      <c r="I19" s="891"/>
      <c r="J19" s="892"/>
      <c r="K19" s="907"/>
      <c r="L19" s="935" t="str">
        <f>IF($K19="","",VLOOKUP($K19,宿泊単価表!A:C,3,FALSE))</f>
        <v/>
      </c>
      <c r="M19" s="909" t="str">
        <f t="shared" si="5"/>
        <v/>
      </c>
      <c r="N19" s="910" t="str">
        <f t="shared" si="6"/>
        <v/>
      </c>
      <c r="O19" s="911" t="str">
        <f>IF($K19="","",VLOOKUP($K19,宿泊単価表!A:C,2,FALSE))</f>
        <v/>
      </c>
      <c r="P19" s="909" t="str">
        <f t="shared" si="7"/>
        <v/>
      </c>
      <c r="Q19" s="910" t="str">
        <f t="shared" si="8"/>
        <v/>
      </c>
      <c r="R19" s="1071"/>
      <c r="S19" s="1072"/>
      <c r="T19" s="1073"/>
      <c r="U19" s="912" t="str">
        <f t="shared" si="9"/>
        <v/>
      </c>
      <c r="V19" s="913"/>
    </row>
    <row r="20" spans="1:30" ht="24" customHeight="1">
      <c r="A20" s="92"/>
      <c r="B20" s="900" t="str">
        <f t="shared" si="0"/>
        <v/>
      </c>
      <c r="C20" s="901" t="str">
        <f t="shared" si="1"/>
        <v/>
      </c>
      <c r="D20" s="902" t="str">
        <f t="shared" si="10"/>
        <v/>
      </c>
      <c r="E20" s="903"/>
      <c r="F20" s="904"/>
      <c r="G20" s="905" t="str">
        <f t="shared" si="3"/>
        <v/>
      </c>
      <c r="H20" s="906"/>
      <c r="I20" s="891"/>
      <c r="J20" s="892"/>
      <c r="K20" s="907"/>
      <c r="L20" s="935" t="str">
        <f>IF($K20="","",VLOOKUP($K20,宿泊単価表!A:C,3,FALSE))</f>
        <v/>
      </c>
      <c r="M20" s="909" t="str">
        <f t="shared" si="5"/>
        <v/>
      </c>
      <c r="N20" s="910" t="str">
        <f t="shared" si="6"/>
        <v/>
      </c>
      <c r="O20" s="911" t="str">
        <f>IF($K20="","",VLOOKUP($K20,宿泊単価表!A:C,2,FALSE))</f>
        <v/>
      </c>
      <c r="P20" s="909" t="str">
        <f t="shared" si="7"/>
        <v/>
      </c>
      <c r="Q20" s="910" t="str">
        <f t="shared" si="8"/>
        <v/>
      </c>
      <c r="R20" s="1071"/>
      <c r="S20" s="1072"/>
      <c r="T20" s="1073"/>
      <c r="U20" s="912" t="str">
        <f t="shared" si="9"/>
        <v/>
      </c>
      <c r="V20" s="913"/>
    </row>
    <row r="21" spans="1:30" ht="24" customHeight="1">
      <c r="A21" s="92"/>
      <c r="B21" s="900" t="str">
        <f t="shared" si="0"/>
        <v/>
      </c>
      <c r="C21" s="901" t="str">
        <f t="shared" si="1"/>
        <v/>
      </c>
      <c r="D21" s="902" t="str">
        <f t="shared" si="10"/>
        <v/>
      </c>
      <c r="E21" s="903"/>
      <c r="F21" s="904"/>
      <c r="G21" s="905" t="str">
        <f t="shared" si="3"/>
        <v/>
      </c>
      <c r="H21" s="906"/>
      <c r="I21" s="891"/>
      <c r="J21" s="892"/>
      <c r="K21" s="907"/>
      <c r="L21" s="935" t="str">
        <f>IF($K21="","",VLOOKUP($K21,宿泊単価表!A:C,3,FALSE))</f>
        <v/>
      </c>
      <c r="M21" s="909" t="str">
        <f t="shared" si="5"/>
        <v/>
      </c>
      <c r="N21" s="910" t="str">
        <f t="shared" si="6"/>
        <v/>
      </c>
      <c r="O21" s="911" t="str">
        <f>IF($K21="","",VLOOKUP($K21,宿泊単価表!A:C,2,FALSE))</f>
        <v/>
      </c>
      <c r="P21" s="909" t="str">
        <f t="shared" si="7"/>
        <v/>
      </c>
      <c r="Q21" s="910" t="str">
        <f t="shared" si="8"/>
        <v/>
      </c>
      <c r="R21" s="1071"/>
      <c r="S21" s="1072"/>
      <c r="T21" s="1073"/>
      <c r="U21" s="912" t="str">
        <f t="shared" si="9"/>
        <v/>
      </c>
      <c r="V21" s="913"/>
    </row>
    <row r="22" spans="1:30" ht="24" customHeight="1">
      <c r="A22" s="92"/>
      <c r="B22" s="900" t="str">
        <f t="shared" si="0"/>
        <v/>
      </c>
      <c r="C22" s="901" t="str">
        <f t="shared" si="1"/>
        <v/>
      </c>
      <c r="D22" s="902" t="str">
        <f t="shared" si="10"/>
        <v/>
      </c>
      <c r="E22" s="903"/>
      <c r="F22" s="904"/>
      <c r="G22" s="905" t="str">
        <f t="shared" si="3"/>
        <v/>
      </c>
      <c r="H22" s="906"/>
      <c r="I22" s="891"/>
      <c r="J22" s="892"/>
      <c r="K22" s="907"/>
      <c r="L22" s="935" t="str">
        <f>IF($K22="","",VLOOKUP($K22,宿泊単価表!A:C,3,FALSE))</f>
        <v/>
      </c>
      <c r="M22" s="909" t="str">
        <f t="shared" si="5"/>
        <v/>
      </c>
      <c r="N22" s="910" t="str">
        <f t="shared" si="6"/>
        <v/>
      </c>
      <c r="O22" s="911" t="str">
        <f>IF($K22="","",VLOOKUP($K22,宿泊単価表!A:C,2,FALSE))</f>
        <v/>
      </c>
      <c r="P22" s="909" t="str">
        <f t="shared" si="7"/>
        <v/>
      </c>
      <c r="Q22" s="910" t="str">
        <f t="shared" si="8"/>
        <v/>
      </c>
      <c r="R22" s="1071"/>
      <c r="S22" s="1072"/>
      <c r="T22" s="1073"/>
      <c r="U22" s="912" t="str">
        <f t="shared" si="9"/>
        <v/>
      </c>
      <c r="V22" s="913"/>
    </row>
    <row r="23" spans="1:30" ht="24" customHeight="1">
      <c r="A23" s="92"/>
      <c r="B23" s="900" t="str">
        <f t="shared" si="0"/>
        <v/>
      </c>
      <c r="C23" s="901" t="str">
        <f t="shared" si="1"/>
        <v/>
      </c>
      <c r="D23" s="902" t="str">
        <f t="shared" si="10"/>
        <v/>
      </c>
      <c r="E23" s="903"/>
      <c r="F23" s="904"/>
      <c r="G23" s="905" t="str">
        <f t="shared" si="3"/>
        <v/>
      </c>
      <c r="H23" s="906"/>
      <c r="I23" s="891"/>
      <c r="J23" s="892"/>
      <c r="K23" s="907"/>
      <c r="L23" s="935" t="str">
        <f>IF($K23="","",VLOOKUP($K23,宿泊単価表!A:C,3,FALSE))</f>
        <v/>
      </c>
      <c r="M23" s="909" t="str">
        <f>IF($G23="","", $G23-1)</f>
        <v/>
      </c>
      <c r="N23" s="910" t="str">
        <f>IF($F23="","", L23*M23)</f>
        <v/>
      </c>
      <c r="O23" s="911" t="str">
        <f>IF($K23="","",VLOOKUP($K23,宿泊単価表!A:C,2,FALSE))</f>
        <v/>
      </c>
      <c r="P23" s="909" t="str">
        <f>M23</f>
        <v/>
      </c>
      <c r="Q23" s="910" t="str">
        <f>IF($F23="","", O23*P23)</f>
        <v/>
      </c>
      <c r="R23" s="1071"/>
      <c r="S23" s="1072"/>
      <c r="T23" s="1073"/>
      <c r="U23" s="912" t="str">
        <f>IF($N23="","",SUM(N23,Q23,R23))</f>
        <v/>
      </c>
      <c r="V23" s="913"/>
    </row>
    <row r="24" spans="1:30" ht="24" customHeight="1" thickBot="1">
      <c r="A24" s="92"/>
      <c r="B24" s="914" t="str">
        <f t="shared" si="0"/>
        <v/>
      </c>
      <c r="C24" s="915" t="str">
        <f t="shared" si="1"/>
        <v/>
      </c>
      <c r="D24" s="916" t="str">
        <f t="shared" si="10"/>
        <v/>
      </c>
      <c r="E24" s="917"/>
      <c r="F24" s="904"/>
      <c r="G24" s="918" t="str">
        <f t="shared" si="3"/>
        <v/>
      </c>
      <c r="H24" s="919"/>
      <c r="I24" s="920"/>
      <c r="J24" s="892"/>
      <c r="K24" s="921"/>
      <c r="L24" s="922" t="str">
        <f>IF($K24="","",VLOOKUP($K24,宿泊単価表!A:C,3,FALSE))</f>
        <v/>
      </c>
      <c r="M24" s="923" t="str">
        <f>IF($G24="","", $G24-1)</f>
        <v/>
      </c>
      <c r="N24" s="924" t="str">
        <f>IF($F24="","", L24*M24)</f>
        <v/>
      </c>
      <c r="O24" s="925" t="str">
        <f>IF($K24="","",VLOOKUP($K24,宿泊単価表!A:C,2,FALSE))</f>
        <v/>
      </c>
      <c r="P24" s="937" t="str">
        <f t="shared" si="4"/>
        <v/>
      </c>
      <c r="Q24" s="924" t="str">
        <f>IF($F24="","", O24*P24)</f>
        <v/>
      </c>
      <c r="R24" s="1074"/>
      <c r="S24" s="1075"/>
      <c r="T24" s="1076"/>
      <c r="U24" s="926" t="str">
        <f>IF($N24="","",SUM(N24,Q24,R24))</f>
        <v/>
      </c>
      <c r="V24" s="927"/>
    </row>
    <row r="25" spans="1:30" ht="30" customHeight="1" thickBot="1">
      <c r="E25" s="928"/>
      <c r="F25" s="929" t="s">
        <v>137</v>
      </c>
      <c r="G25" s="930"/>
      <c r="H25" s="931">
        <f>SUM(H6:H24)</f>
        <v>0</v>
      </c>
      <c r="I25" s="932"/>
      <c r="J25" s="932"/>
      <c r="R25" s="1110" t="s">
        <v>154</v>
      </c>
      <c r="S25" s="1111"/>
      <c r="T25" s="1112"/>
      <c r="U25" s="938">
        <f>SUM(U6:U24)</f>
        <v>0</v>
      </c>
    </row>
    <row r="26" spans="1:30" ht="17.5" customHeight="1">
      <c r="E26" s="928"/>
      <c r="F26" s="964"/>
      <c r="G26" s="964"/>
      <c r="H26" s="932"/>
      <c r="I26" s="932"/>
      <c r="J26" s="932"/>
      <c r="R26" s="965"/>
      <c r="S26" s="965"/>
      <c r="T26" s="965"/>
      <c r="U26" s="967"/>
    </row>
    <row r="27" spans="1:30" ht="78.650000000000006" customHeight="1">
      <c r="B27" s="1080" t="s">
        <v>157</v>
      </c>
      <c r="C27" s="1081"/>
      <c r="D27" s="1081"/>
      <c r="E27" s="1081"/>
      <c r="F27" s="1081"/>
      <c r="G27" s="1081"/>
      <c r="H27" s="1081"/>
      <c r="I27" s="1081"/>
      <c r="J27" s="1081"/>
      <c r="K27" s="1081"/>
      <c r="L27" s="1081"/>
      <c r="M27" s="1081"/>
      <c r="N27" s="1081"/>
      <c r="O27" s="1081"/>
      <c r="P27" s="1081"/>
      <c r="Q27" s="1081"/>
      <c r="R27" s="1081"/>
      <c r="S27" s="1081"/>
      <c r="T27" s="1081"/>
      <c r="U27" s="1081"/>
      <c r="V27" s="1082"/>
      <c r="W27" s="932"/>
      <c r="X27" s="932"/>
      <c r="Y27" s="932"/>
      <c r="Z27" s="932"/>
      <c r="AA27" s="932"/>
      <c r="AB27" s="932"/>
      <c r="AC27" s="932"/>
    </row>
    <row r="28" spans="1:30" ht="296.89999999999998" customHeight="1">
      <c r="B28" s="1070" t="s">
        <v>158</v>
      </c>
      <c r="C28" s="1070"/>
      <c r="D28" s="1070"/>
      <c r="E28" s="1070"/>
      <c r="F28" s="1070"/>
      <c r="G28" s="1070"/>
      <c r="H28" s="1070"/>
      <c r="I28" s="1070"/>
      <c r="J28" s="1070"/>
      <c r="K28" s="1070"/>
      <c r="L28" s="1070"/>
      <c r="M28" s="1070"/>
      <c r="N28" s="1070"/>
      <c r="O28" s="1070"/>
      <c r="P28" s="1070"/>
      <c r="Q28" s="1070"/>
      <c r="R28" s="1070"/>
      <c r="S28" s="1070"/>
      <c r="T28" s="1070"/>
      <c r="U28" s="1070"/>
      <c r="V28" s="1070"/>
      <c r="W28" s="934"/>
      <c r="X28" s="934"/>
      <c r="Y28" s="934"/>
      <c r="Z28" s="934"/>
      <c r="AA28" s="934"/>
      <c r="AB28" s="934"/>
      <c r="AC28" s="934"/>
      <c r="AD28" s="934"/>
    </row>
    <row r="29" spans="1:30" ht="18" customHeight="1"/>
    <row r="30" spans="1:30" ht="18" customHeight="1"/>
    <row r="31" spans="1:30" ht="18" customHeight="1"/>
    <row r="32" spans="1:30" ht="18" customHeight="1"/>
    <row r="33" ht="18" customHeight="1"/>
    <row r="34" ht="18" customHeight="1"/>
  </sheetData>
  <mergeCells count="36">
    <mergeCell ref="R7:T7"/>
    <mergeCell ref="A1:V1"/>
    <mergeCell ref="A2:V2"/>
    <mergeCell ref="B4:B5"/>
    <mergeCell ref="C4:C5"/>
    <mergeCell ref="D4:D5"/>
    <mergeCell ref="E4:G4"/>
    <mergeCell ref="I4:I5"/>
    <mergeCell ref="K4:K5"/>
    <mergeCell ref="L4:T4"/>
    <mergeCell ref="U4:U5"/>
    <mergeCell ref="V4:V5"/>
    <mergeCell ref="L5:N5"/>
    <mergeCell ref="O5:Q5"/>
    <mergeCell ref="R5:T5"/>
    <mergeCell ref="R6:T6"/>
    <mergeCell ref="R19:T19"/>
    <mergeCell ref="R8:T8"/>
    <mergeCell ref="R9:T9"/>
    <mergeCell ref="R10:T10"/>
    <mergeCell ref="R11:T11"/>
    <mergeCell ref="R12:T12"/>
    <mergeCell ref="R13:T13"/>
    <mergeCell ref="R14:T14"/>
    <mergeCell ref="R15:T15"/>
    <mergeCell ref="R16:T16"/>
    <mergeCell ref="R17:T17"/>
    <mergeCell ref="R18:T18"/>
    <mergeCell ref="B28:V28"/>
    <mergeCell ref="R20:T20"/>
    <mergeCell ref="R21:T21"/>
    <mergeCell ref="R22:T22"/>
    <mergeCell ref="R23:T23"/>
    <mergeCell ref="R24:T24"/>
    <mergeCell ref="R25:T25"/>
    <mergeCell ref="B27:V27"/>
  </mergeCells>
  <phoneticPr fontId="56"/>
  <dataValidations count="1">
    <dataValidation type="date" operator="greaterThanOrEqual" allowBlank="1" showInputMessage="1" showErrorMessage="1" errorTitle="日付を入力願います。" error="2014/4/1のように入力してください。" sqref="E6:F24" xr:uid="{2413B753-77A8-4000-BC89-80F409E8D043}">
      <formula1>40269</formula1>
    </dataValidation>
  </dataValidations>
  <printOptions horizontalCentered="1"/>
  <pageMargins left="0.70866141732283472" right="0.70866141732283472" top="0.55118110236220474" bottom="0.35433070866141736" header="0.31496062992125984" footer="0.31496062992125984"/>
  <pageSetup paperSize="9" scale="30" orientation="landscape" blackAndWhite="1" r:id="rId1"/>
  <headerFooter>
    <oddHeader>&amp;R&amp;K0000002020年4月1日公示以降（2023.06版）</oddHead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513E2-92F0-4654-8EA8-C1A5A5CA23F3}">
  <sheetPr>
    <pageSetUpPr fitToPage="1"/>
  </sheetPr>
  <dimension ref="A1:E63"/>
  <sheetViews>
    <sheetView topLeftCell="A5" workbookViewId="0">
      <selection activeCell="E20" sqref="E20"/>
    </sheetView>
  </sheetViews>
  <sheetFormatPr defaultColWidth="9" defaultRowHeight="14"/>
  <cols>
    <col min="1" max="1" width="41.08203125" style="543" customWidth="1"/>
    <col min="2" max="3" width="14.58203125" style="543" customWidth="1"/>
    <col min="4" max="5" width="18.58203125" style="543" customWidth="1"/>
    <col min="6" max="16384" width="9" style="259"/>
  </cols>
  <sheetData>
    <row r="1" spans="1:4" ht="18" customHeight="1">
      <c r="D1" s="544" t="s">
        <v>159</v>
      </c>
    </row>
    <row r="2" spans="1:4" ht="30" customHeight="1">
      <c r="A2" s="1113" t="s">
        <v>160</v>
      </c>
      <c r="B2" s="1113"/>
      <c r="C2" s="1113"/>
      <c r="D2" s="1113"/>
    </row>
    <row r="3" spans="1:4" ht="12" customHeight="1"/>
    <row r="4" spans="1:4" ht="24" customHeight="1" thickBot="1">
      <c r="A4" s="543" t="s">
        <v>161</v>
      </c>
    </row>
    <row r="5" spans="1:4" ht="36" customHeight="1" thickBot="1">
      <c r="A5" s="545" t="s">
        <v>162</v>
      </c>
      <c r="B5" s="546" t="s">
        <v>163</v>
      </c>
      <c r="C5" s="547" t="s">
        <v>164</v>
      </c>
      <c r="D5" s="548" t="s">
        <v>133</v>
      </c>
    </row>
    <row r="6" spans="1:4" ht="24" customHeight="1" thickTop="1">
      <c r="A6" s="549"/>
      <c r="B6" s="550"/>
      <c r="C6" s="551"/>
      <c r="D6" s="552">
        <f>ROUND(B6*C6,0)</f>
        <v>0</v>
      </c>
    </row>
    <row r="7" spans="1:4" ht="24" customHeight="1" thickBot="1">
      <c r="A7" s="553"/>
      <c r="B7" s="554"/>
      <c r="C7" s="555"/>
      <c r="D7" s="556"/>
    </row>
    <row r="8" spans="1:4" ht="24" customHeight="1" thickBot="1">
      <c r="B8" s="557"/>
      <c r="C8" s="558" t="s">
        <v>165</v>
      </c>
      <c r="D8" s="559">
        <f>SUM(D6:D7)</f>
        <v>0</v>
      </c>
    </row>
    <row r="9" spans="1:4" ht="24" customHeight="1" thickBot="1">
      <c r="A9" s="543" t="s">
        <v>166</v>
      </c>
      <c r="B9" s="557"/>
    </row>
    <row r="10" spans="1:4" ht="36" customHeight="1" thickBot="1">
      <c r="A10" s="545" t="s">
        <v>162</v>
      </c>
      <c r="B10" s="560" t="s">
        <v>163</v>
      </c>
      <c r="C10" s="547" t="s">
        <v>164</v>
      </c>
      <c r="D10" s="548" t="s">
        <v>133</v>
      </c>
    </row>
    <row r="11" spans="1:4" ht="36" customHeight="1" thickTop="1">
      <c r="A11" s="561"/>
      <c r="B11" s="550"/>
      <c r="C11" s="551"/>
      <c r="D11" s="552">
        <f>ROUND(B11*C11,0)</f>
        <v>0</v>
      </c>
    </row>
    <row r="12" spans="1:4" ht="36" customHeight="1">
      <c r="A12" s="562"/>
      <c r="B12" s="550"/>
      <c r="C12" s="563"/>
      <c r="D12" s="552">
        <f>ROUND(B12*C12,0)</f>
        <v>0</v>
      </c>
    </row>
    <row r="13" spans="1:4" ht="24" customHeight="1" thickBot="1">
      <c r="A13" s="553"/>
      <c r="B13" s="554"/>
      <c r="C13" s="555"/>
      <c r="D13" s="556"/>
    </row>
    <row r="14" spans="1:4" ht="24" customHeight="1" thickBot="1">
      <c r="B14" s="557"/>
      <c r="C14" s="558" t="s">
        <v>165</v>
      </c>
      <c r="D14" s="559">
        <f>SUM(D11:D13)</f>
        <v>0</v>
      </c>
    </row>
    <row r="15" spans="1:4" ht="24" customHeight="1" thickBot="1">
      <c r="A15" s="543" t="s">
        <v>167</v>
      </c>
      <c r="B15" s="557"/>
    </row>
    <row r="16" spans="1:4" ht="36" customHeight="1" thickBot="1">
      <c r="A16" s="545" t="s">
        <v>162</v>
      </c>
      <c r="B16" s="560" t="s">
        <v>163</v>
      </c>
      <c r="C16" s="547" t="s">
        <v>164</v>
      </c>
      <c r="D16" s="548" t="s">
        <v>133</v>
      </c>
    </row>
    <row r="17" spans="1:4" ht="24" customHeight="1" thickTop="1">
      <c r="A17" s="549"/>
      <c r="B17" s="550"/>
      <c r="C17" s="551"/>
      <c r="D17" s="552">
        <f>ROUND(B17*C17,0)</f>
        <v>0</v>
      </c>
    </row>
    <row r="18" spans="1:4" ht="24" customHeight="1" thickBot="1">
      <c r="A18" s="553"/>
      <c r="B18" s="554"/>
      <c r="C18" s="555"/>
      <c r="D18" s="556"/>
    </row>
    <row r="19" spans="1:4" ht="24" customHeight="1" thickBot="1">
      <c r="C19" s="558" t="s">
        <v>165</v>
      </c>
      <c r="D19" s="559">
        <f>SUM(D17:D18)</f>
        <v>0</v>
      </c>
    </row>
    <row r="20" spans="1:4" ht="24" customHeight="1" thickBot="1">
      <c r="A20" s="543" t="s">
        <v>168</v>
      </c>
    </row>
    <row r="21" spans="1:4" ht="36" customHeight="1" thickBot="1">
      <c r="A21" s="545" t="s">
        <v>162</v>
      </c>
      <c r="B21" s="546" t="s">
        <v>163</v>
      </c>
      <c r="C21" s="547" t="s">
        <v>164</v>
      </c>
      <c r="D21" s="548" t="s">
        <v>169</v>
      </c>
    </row>
    <row r="22" spans="1:4" ht="24" customHeight="1" thickTop="1">
      <c r="A22" s="549"/>
      <c r="B22" s="564"/>
      <c r="C22" s="565"/>
      <c r="D22" s="552">
        <f>ROUND(B22*C22,0)</f>
        <v>0</v>
      </c>
    </row>
    <row r="23" spans="1:4" ht="24" customHeight="1">
      <c r="A23" s="549"/>
      <c r="B23" s="564"/>
      <c r="C23" s="566"/>
      <c r="D23" s="552">
        <f>ROUND(B23*C23,0)</f>
        <v>0</v>
      </c>
    </row>
    <row r="24" spans="1:4" ht="24" customHeight="1">
      <c r="A24" s="567"/>
      <c r="B24" s="568"/>
      <c r="C24" s="565"/>
      <c r="D24" s="552">
        <f>ROUND(B24*C24,0)</f>
        <v>0</v>
      </c>
    </row>
    <row r="25" spans="1:4" ht="24" customHeight="1" thickBot="1">
      <c r="A25" s="553"/>
      <c r="B25" s="569"/>
      <c r="C25" s="555"/>
      <c r="D25" s="556"/>
    </row>
    <row r="26" spans="1:4" ht="24" customHeight="1" thickBot="1">
      <c r="C26" s="558" t="s">
        <v>165</v>
      </c>
      <c r="D26" s="570">
        <f>SUM(D22:D25)</f>
        <v>0</v>
      </c>
    </row>
    <row r="27" spans="1:4" ht="24" customHeight="1"/>
    <row r="28" spans="1:4" ht="24" customHeight="1">
      <c r="A28" s="571"/>
    </row>
    <row r="29" spans="1:4" ht="24" customHeight="1">
      <c r="A29" s="571"/>
    </row>
    <row r="30" spans="1:4" ht="24" customHeight="1">
      <c r="A30" s="571"/>
    </row>
    <row r="31" spans="1:4" ht="24" customHeight="1"/>
    <row r="32" spans="1:4"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sheetData>
  <mergeCells count="1">
    <mergeCell ref="A2:D2"/>
  </mergeCells>
  <phoneticPr fontId="56"/>
  <printOptions horizontalCentered="1"/>
  <pageMargins left="0.70866141732283472" right="0.70866141732283472" top="0.55118110236220474" bottom="0.35433070866141736" header="0.31496062992125984" footer="0.31496062992125984"/>
  <pageSetup paperSize="9" scale="72" orientation="portrait" r:id="rId1"/>
  <headerFooter>
    <oddHeader>&amp;R&amp;K000000QCBS（2021.6月版）</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J32"/>
  <sheetViews>
    <sheetView topLeftCell="A29" workbookViewId="0">
      <selection activeCell="B32" sqref="B32:I32"/>
    </sheetView>
  </sheetViews>
  <sheetFormatPr defaultColWidth="9" defaultRowHeight="14"/>
  <cols>
    <col min="1" max="1" width="2.08203125" style="165" customWidth="1"/>
    <col min="2" max="2" width="14.08203125" style="165" customWidth="1"/>
    <col min="3" max="3" width="14.58203125" style="165" customWidth="1"/>
    <col min="4" max="4" width="20.5" style="165" customWidth="1"/>
    <col min="5" max="5" width="7.58203125" style="165" customWidth="1"/>
    <col min="6" max="6" width="3.08203125" style="165" customWidth="1"/>
    <col min="7" max="7" width="21.58203125" style="165" customWidth="1"/>
    <col min="8" max="8" width="9.08203125" style="165" customWidth="1"/>
    <col min="9" max="9" width="20.58203125" style="165" customWidth="1"/>
    <col min="10" max="10" width="2.08203125" style="165" customWidth="1"/>
    <col min="11" max="16384" width="9" style="165"/>
  </cols>
  <sheetData>
    <row r="1" spans="1:10" ht="15" customHeight="1">
      <c r="A1" s="732"/>
      <c r="B1" s="732"/>
      <c r="C1" s="732"/>
      <c r="D1" s="732"/>
      <c r="E1" s="732"/>
      <c r="F1" s="732"/>
      <c r="G1" s="733"/>
      <c r="H1" s="733"/>
      <c r="I1" s="734" t="s">
        <v>170</v>
      </c>
      <c r="J1" s="208"/>
    </row>
    <row r="2" spans="1:10" ht="30" customHeight="1">
      <c r="A2" s="732"/>
      <c r="B2" s="1122" t="s">
        <v>171</v>
      </c>
      <c r="C2" s="1122"/>
      <c r="D2" s="1122"/>
      <c r="E2" s="1122"/>
      <c r="F2" s="1122"/>
      <c r="G2" s="1122"/>
      <c r="H2" s="1122"/>
      <c r="I2" s="1122"/>
    </row>
    <row r="3" spans="1:10" ht="18" customHeight="1">
      <c r="A3" s="732"/>
      <c r="B3" s="732"/>
      <c r="C3" s="732"/>
      <c r="D3" s="732"/>
      <c r="E3" s="732"/>
      <c r="F3" s="732"/>
      <c r="G3" s="732"/>
      <c r="H3" s="734" t="s">
        <v>172</v>
      </c>
      <c r="I3" s="735"/>
    </row>
    <row r="4" spans="1:10" ht="18" customHeight="1">
      <c r="A4" s="732"/>
      <c r="B4" s="732"/>
      <c r="C4" s="732"/>
      <c r="D4" s="732"/>
      <c r="E4" s="732"/>
      <c r="F4" s="732"/>
      <c r="G4" s="732"/>
      <c r="H4" s="732"/>
      <c r="I4" s="732"/>
    </row>
    <row r="5" spans="1:10" ht="18" customHeight="1">
      <c r="A5" s="732"/>
      <c r="B5" s="735" t="s">
        <v>173</v>
      </c>
      <c r="C5" s="735"/>
      <c r="D5" s="735"/>
      <c r="E5" s="735"/>
      <c r="F5" s="735"/>
      <c r="G5" s="736">
        <v>0</v>
      </c>
      <c r="H5" s="734"/>
      <c r="I5" s="732"/>
    </row>
    <row r="6" spans="1:10" ht="18" customHeight="1">
      <c r="A6" s="732"/>
      <c r="B6" s="732"/>
      <c r="C6" s="732"/>
      <c r="D6" s="732"/>
      <c r="E6" s="732"/>
      <c r="F6" s="732"/>
      <c r="G6" s="732"/>
      <c r="H6" s="732"/>
      <c r="I6" s="732"/>
    </row>
    <row r="7" spans="1:10" ht="18" customHeight="1">
      <c r="A7" s="732"/>
      <c r="B7" s="1127" t="s">
        <v>174</v>
      </c>
      <c r="C7" s="1127"/>
      <c r="D7" s="732"/>
      <c r="E7" s="732"/>
      <c r="F7" s="734" t="s">
        <v>175</v>
      </c>
      <c r="G7" s="737">
        <v>0</v>
      </c>
      <c r="H7" s="738"/>
      <c r="I7" s="732"/>
    </row>
    <row r="8" spans="1:10" ht="18" customHeight="1">
      <c r="A8" s="732"/>
      <c r="B8" s="1128"/>
      <c r="C8" s="1128"/>
      <c r="D8" s="732"/>
      <c r="E8" s="732"/>
      <c r="F8" s="734" t="s">
        <v>176</v>
      </c>
      <c r="G8" s="739">
        <v>0</v>
      </c>
      <c r="H8" s="738"/>
      <c r="I8" s="732"/>
    </row>
    <row r="9" spans="1:10" ht="18" customHeight="1">
      <c r="A9" s="732"/>
      <c r="B9" s="1128"/>
      <c r="C9" s="1128"/>
      <c r="D9" s="732"/>
      <c r="E9" s="732"/>
      <c r="F9" s="734" t="s">
        <v>177</v>
      </c>
      <c r="G9" s="739">
        <v>0</v>
      </c>
      <c r="H9" s="738"/>
      <c r="I9" s="732"/>
    </row>
    <row r="10" spans="1:10" ht="18" customHeight="1">
      <c r="A10" s="732"/>
      <c r="B10" s="732"/>
      <c r="C10" s="732"/>
      <c r="D10" s="732"/>
      <c r="E10" s="732"/>
      <c r="F10" s="732"/>
      <c r="G10" s="732"/>
      <c r="H10" s="732"/>
      <c r="I10" s="740"/>
    </row>
    <row r="11" spans="1:10" ht="18" customHeight="1">
      <c r="A11" s="732"/>
      <c r="B11" s="732"/>
      <c r="C11" s="732"/>
      <c r="D11" s="732"/>
      <c r="E11" s="732"/>
      <c r="F11" s="732"/>
      <c r="G11" s="732"/>
      <c r="H11" s="734"/>
      <c r="I11" s="740"/>
    </row>
    <row r="12" spans="1:10" ht="18" customHeight="1">
      <c r="A12" s="732"/>
      <c r="B12" s="732" t="s">
        <v>178</v>
      </c>
      <c r="C12" s="732"/>
      <c r="D12" s="1123" t="s">
        <v>179</v>
      </c>
      <c r="E12" s="1123"/>
      <c r="F12" s="1123"/>
      <c r="G12" s="1123"/>
      <c r="H12" s="1123"/>
      <c r="I12" s="1123"/>
    </row>
    <row r="13" spans="1:10" ht="35.9" customHeight="1">
      <c r="A13" s="732"/>
      <c r="B13" s="1124" t="s">
        <v>180</v>
      </c>
      <c r="C13" s="1124"/>
      <c r="D13" s="1125" t="s">
        <v>181</v>
      </c>
      <c r="E13" s="1125"/>
      <c r="F13" s="741" t="s">
        <v>182</v>
      </c>
      <c r="G13" s="1126" t="s">
        <v>183</v>
      </c>
      <c r="H13" s="1126"/>
      <c r="I13" s="1126"/>
    </row>
    <row r="14" spans="1:10" ht="18" customHeight="1">
      <c r="A14" s="732"/>
      <c r="B14" s="1114" t="s">
        <v>184</v>
      </c>
      <c r="C14" s="1115"/>
      <c r="D14" s="1120" t="s">
        <v>185</v>
      </c>
      <c r="E14" s="1121"/>
      <c r="F14" s="732"/>
      <c r="G14" s="732"/>
      <c r="H14" s="732"/>
      <c r="I14" s="742"/>
    </row>
    <row r="15" spans="1:10" ht="18" customHeight="1">
      <c r="A15" s="732"/>
      <c r="B15" s="1116"/>
      <c r="C15" s="1117"/>
      <c r="D15" s="732" t="s">
        <v>186</v>
      </c>
      <c r="E15" s="732"/>
      <c r="F15" s="732"/>
      <c r="G15" s="733"/>
      <c r="H15" s="733"/>
      <c r="I15" s="742"/>
    </row>
    <row r="16" spans="1:10" ht="18" customHeight="1">
      <c r="A16" s="732"/>
      <c r="B16" s="1116"/>
      <c r="C16" s="1117"/>
      <c r="D16" s="732"/>
      <c r="E16" s="733"/>
      <c r="F16" s="733"/>
      <c r="G16" s="733"/>
      <c r="H16" s="733"/>
      <c r="I16" s="732"/>
      <c r="J16" s="209"/>
    </row>
    <row r="17" spans="1:9" ht="18" customHeight="1">
      <c r="A17" s="732"/>
      <c r="B17" s="1118"/>
      <c r="C17" s="1119"/>
      <c r="D17" s="735"/>
      <c r="E17" s="735"/>
      <c r="F17" s="735"/>
      <c r="G17" s="735"/>
      <c r="H17" s="735"/>
      <c r="I17" s="743"/>
    </row>
    <row r="18" spans="1:9" ht="18" customHeight="1">
      <c r="A18" s="732"/>
      <c r="B18" s="1114" t="s">
        <v>187</v>
      </c>
      <c r="C18" s="1131"/>
      <c r="D18" s="1120" t="s">
        <v>188</v>
      </c>
      <c r="E18" s="1121"/>
      <c r="F18" s="732"/>
      <c r="G18" s="732"/>
      <c r="H18" s="732"/>
      <c r="I18" s="744"/>
    </row>
    <row r="19" spans="1:9" ht="18" customHeight="1">
      <c r="A19" s="732"/>
      <c r="B19" s="1132"/>
      <c r="C19" s="1133"/>
      <c r="D19" s="745" t="s">
        <v>189</v>
      </c>
      <c r="E19" s="732"/>
      <c r="F19" s="732"/>
      <c r="G19" s="732"/>
      <c r="H19" s="732"/>
      <c r="I19" s="742"/>
    </row>
    <row r="20" spans="1:9" ht="18" customHeight="1">
      <c r="A20" s="732"/>
      <c r="B20" s="1132"/>
      <c r="C20" s="1133"/>
      <c r="D20" s="745"/>
      <c r="E20" s="732"/>
      <c r="F20" s="732"/>
      <c r="G20" s="732"/>
      <c r="H20" s="732"/>
      <c r="I20" s="742"/>
    </row>
    <row r="21" spans="1:9" ht="18" customHeight="1">
      <c r="A21" s="732"/>
      <c r="B21" s="1134"/>
      <c r="C21" s="1135"/>
      <c r="D21" s="735"/>
      <c r="E21" s="735"/>
      <c r="F21" s="735"/>
      <c r="G21" s="735"/>
      <c r="H21" s="735"/>
      <c r="I21" s="743"/>
    </row>
    <row r="22" spans="1:9" ht="18" customHeight="1">
      <c r="A22" s="732"/>
      <c r="B22" s="1114" t="s">
        <v>190</v>
      </c>
      <c r="C22" s="1131"/>
      <c r="D22" s="1120" t="s">
        <v>185</v>
      </c>
      <c r="E22" s="1121"/>
      <c r="F22" s="732" t="s">
        <v>191</v>
      </c>
      <c r="G22" s="732"/>
      <c r="H22" s="732"/>
      <c r="I22" s="742"/>
    </row>
    <row r="23" spans="1:9" ht="18" customHeight="1">
      <c r="A23" s="732"/>
      <c r="B23" s="1134"/>
      <c r="C23" s="1135"/>
      <c r="D23" s="735"/>
      <c r="E23" s="735"/>
      <c r="F23" s="735"/>
      <c r="G23" s="735"/>
      <c r="H23" s="735"/>
      <c r="I23" s="743"/>
    </row>
    <row r="24" spans="1:9">
      <c r="A24" s="732"/>
      <c r="B24" s="1114" t="s">
        <v>192</v>
      </c>
      <c r="C24" s="1131"/>
      <c r="D24" s="1120" t="s">
        <v>188</v>
      </c>
      <c r="E24" s="1121"/>
      <c r="F24" s="746" t="s">
        <v>193</v>
      </c>
      <c r="G24" s="747"/>
      <c r="H24" s="747"/>
      <c r="I24" s="748"/>
    </row>
    <row r="25" spans="1:9" ht="18" customHeight="1">
      <c r="A25" s="732"/>
      <c r="B25" s="1132"/>
      <c r="C25" s="1133"/>
      <c r="D25" s="749" t="s">
        <v>194</v>
      </c>
      <c r="E25" s="750"/>
      <c r="F25" s="750"/>
      <c r="G25" s="750"/>
      <c r="H25" s="750"/>
      <c r="I25" s="751"/>
    </row>
    <row r="26" spans="1:9" ht="18" customHeight="1">
      <c r="A26" s="732"/>
      <c r="B26" s="1132"/>
      <c r="C26" s="1133"/>
      <c r="D26" s="749"/>
      <c r="E26" s="750"/>
      <c r="F26" s="750"/>
      <c r="G26" s="750"/>
      <c r="H26" s="750"/>
      <c r="I26" s="751"/>
    </row>
    <row r="27" spans="1:9" ht="18" customHeight="1">
      <c r="A27" s="732"/>
      <c r="B27" s="1134"/>
      <c r="C27" s="1135"/>
      <c r="D27" s="752"/>
      <c r="E27" s="753"/>
      <c r="F27" s="753"/>
      <c r="G27" s="753"/>
      <c r="H27" s="753"/>
      <c r="I27" s="754"/>
    </row>
    <row r="28" spans="1:9" ht="18" customHeight="1">
      <c r="A28" s="732"/>
      <c r="B28" s="1120" t="s">
        <v>195</v>
      </c>
      <c r="C28" s="1115"/>
      <c r="D28" s="732"/>
      <c r="E28" s="732"/>
      <c r="F28" s="732"/>
      <c r="G28" s="732"/>
      <c r="H28" s="732"/>
      <c r="I28" s="742"/>
    </row>
    <row r="29" spans="1:9" ht="18" customHeight="1">
      <c r="A29" s="732"/>
      <c r="B29" s="1116"/>
      <c r="C29" s="1117"/>
      <c r="D29" s="732"/>
      <c r="E29" s="732"/>
      <c r="F29" s="732"/>
      <c r="G29" s="732"/>
      <c r="H29" s="732"/>
      <c r="I29" s="742"/>
    </row>
    <row r="30" spans="1:9" ht="18" customHeight="1">
      <c r="A30" s="732"/>
      <c r="B30" s="1118"/>
      <c r="C30" s="1119"/>
      <c r="D30" s="735"/>
      <c r="E30" s="735"/>
      <c r="F30" s="735"/>
      <c r="G30" s="735"/>
      <c r="H30" s="735"/>
      <c r="I30" s="743"/>
    </row>
    <row r="31" spans="1:9" ht="18" customHeight="1">
      <c r="A31" s="732"/>
      <c r="B31" s="732"/>
      <c r="C31" s="732"/>
      <c r="D31" s="732"/>
      <c r="E31" s="732"/>
      <c r="F31" s="732"/>
      <c r="G31" s="732"/>
      <c r="H31" s="732"/>
      <c r="I31" s="732"/>
    </row>
    <row r="32" spans="1:9" ht="186.65" customHeight="1">
      <c r="A32" s="732"/>
      <c r="B32" s="1129" t="s">
        <v>196</v>
      </c>
      <c r="C32" s="1130"/>
      <c r="D32" s="1130"/>
      <c r="E32" s="1130"/>
      <c r="F32" s="1130"/>
      <c r="G32" s="1130"/>
      <c r="H32" s="1130"/>
      <c r="I32" s="1130"/>
    </row>
  </sheetData>
  <mergeCells count="18">
    <mergeCell ref="B28:C30"/>
    <mergeCell ref="B32:I32"/>
    <mergeCell ref="B18:C21"/>
    <mergeCell ref="D18:E18"/>
    <mergeCell ref="B22:C23"/>
    <mergeCell ref="D22:E22"/>
    <mergeCell ref="B24:C27"/>
    <mergeCell ref="D24:E24"/>
    <mergeCell ref="B14:C17"/>
    <mergeCell ref="D14:E14"/>
    <mergeCell ref="B2:I2"/>
    <mergeCell ref="D12:I12"/>
    <mergeCell ref="B13:C13"/>
    <mergeCell ref="D13:E13"/>
    <mergeCell ref="G13:I13"/>
    <mergeCell ref="B7:C7"/>
    <mergeCell ref="B8:C8"/>
    <mergeCell ref="B9:C9"/>
  </mergeCells>
  <phoneticPr fontId="56"/>
  <dataValidations count="1">
    <dataValidation type="list" allowBlank="1" showInputMessage="1" showErrorMessage="1" sqref="D14:E14 D18:E18 D22:E22 D24:E24" xr:uid="{00000000-0002-0000-0800-000000000000}">
      <formula1>"なし,有"</formula1>
    </dataValidation>
  </dataValidations>
  <printOptions horizontalCentered="1"/>
  <pageMargins left="0.70866141732283472" right="0.70866141732283472" top="0.55118110236220474" bottom="0.35433070866141736" header="0.31496062992125984" footer="0.31496062992125984"/>
  <pageSetup paperSize="9" scale="72" orientation="landscape" blackAndWhite="1" r:id="rId1"/>
  <headerFooter>
    <oddHeader>&amp;R&amp;K0000002020年4月1日公示以降（2023.06版）</oddHead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G7"/>
  <sheetViews>
    <sheetView workbookViewId="0">
      <selection activeCell="A5" sqref="A5"/>
    </sheetView>
  </sheetViews>
  <sheetFormatPr defaultRowHeight="14"/>
  <cols>
    <col min="1" max="1" width="18.08203125" customWidth="1"/>
    <col min="2" max="2" width="16.58203125" customWidth="1"/>
    <col min="3" max="3" width="17.08203125" customWidth="1"/>
    <col min="4" max="4" width="16.58203125" customWidth="1"/>
  </cols>
  <sheetData>
    <row r="1" spans="1:7" ht="16.5">
      <c r="G1" s="219" t="s">
        <v>197</v>
      </c>
    </row>
    <row r="2" spans="1:7" ht="65.900000000000006" customHeight="1" thickBot="1">
      <c r="A2" s="1136" t="s">
        <v>198</v>
      </c>
      <c r="B2" s="1136"/>
      <c r="C2" s="1136"/>
      <c r="D2" s="1136"/>
      <c r="E2" s="1136"/>
      <c r="F2" s="1136"/>
      <c r="G2" s="1136"/>
    </row>
    <row r="3" spans="1:7">
      <c r="A3" s="1146" t="s">
        <v>199</v>
      </c>
      <c r="B3" s="1146" t="s">
        <v>200</v>
      </c>
      <c r="C3" s="1148" t="s">
        <v>201</v>
      </c>
      <c r="D3" s="1150" t="s">
        <v>202</v>
      </c>
      <c r="E3" s="1152" t="s">
        <v>203</v>
      </c>
      <c r="F3" s="1153"/>
      <c r="G3" s="1154"/>
    </row>
    <row r="4" spans="1:7" ht="14.5" thickBot="1">
      <c r="A4" s="1147"/>
      <c r="B4" s="1147"/>
      <c r="C4" s="1149"/>
      <c r="D4" s="1151"/>
      <c r="E4" s="1155"/>
      <c r="F4" s="1156"/>
      <c r="G4" s="1157"/>
    </row>
    <row r="5" spans="1:7">
      <c r="A5" s="41" t="s">
        <v>204</v>
      </c>
      <c r="B5" s="493"/>
      <c r="C5" s="494"/>
      <c r="D5" s="74">
        <f>B5*C5</f>
        <v>0</v>
      </c>
      <c r="E5" s="1137"/>
      <c r="F5" s="1138"/>
      <c r="G5" s="1139"/>
    </row>
    <row r="6" spans="1:7">
      <c r="A6" s="76"/>
      <c r="B6" s="495"/>
      <c r="C6" s="496"/>
      <c r="D6" s="462">
        <f>B6*C6</f>
        <v>0</v>
      </c>
      <c r="E6" s="1140"/>
      <c r="F6" s="1141"/>
      <c r="G6" s="1142"/>
    </row>
    <row r="7" spans="1:7">
      <c r="A7" s="1143" t="s">
        <v>205</v>
      </c>
      <c r="B7" s="1144"/>
      <c r="C7" s="1144"/>
      <c r="D7" s="461">
        <f>SUM(D5:D6)</f>
        <v>0</v>
      </c>
      <c r="E7" s="1145"/>
      <c r="F7" s="1145"/>
      <c r="G7" s="1145"/>
    </row>
  </sheetData>
  <mergeCells count="10">
    <mergeCell ref="A2:G2"/>
    <mergeCell ref="E5:G5"/>
    <mergeCell ref="E6:G6"/>
    <mergeCell ref="A7:C7"/>
    <mergeCell ref="E7:G7"/>
    <mergeCell ref="A3:A4"/>
    <mergeCell ref="B3:B4"/>
    <mergeCell ref="C3:C4"/>
    <mergeCell ref="D3:D4"/>
    <mergeCell ref="E3:G4"/>
  </mergeCells>
  <phoneticPr fontId="56"/>
  <printOptions horizontalCentered="1"/>
  <pageMargins left="0.70866141732283472" right="0.70866141732283472" top="0.55118110236220474" bottom="0.35433070866141736" header="0.31496062992125984" footer="0.31496062992125984"/>
  <pageSetup paperSize="9" orientation="landscape" blackAndWhite="1" r:id="rId1"/>
  <headerFooter>
    <oddHeader>&amp;R&amp;K0000002020年4月1日公示以降（2023.06版）</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M16"/>
  <sheetViews>
    <sheetView topLeftCell="A3" workbookViewId="0"/>
  </sheetViews>
  <sheetFormatPr defaultColWidth="9" defaultRowHeight="14"/>
  <cols>
    <col min="1" max="1" width="25.5" style="83" customWidth="1"/>
    <col min="2" max="12" width="9.08203125" style="83" customWidth="1"/>
    <col min="13" max="13" width="12.58203125" style="83" customWidth="1"/>
    <col min="14" max="16384" width="9" style="83"/>
  </cols>
  <sheetData>
    <row r="1" spans="1:13" ht="18" customHeight="1">
      <c r="M1" s="87" t="s">
        <v>206</v>
      </c>
    </row>
    <row r="2" spans="1:13" ht="24" customHeight="1">
      <c r="A2" s="1158" t="s">
        <v>207</v>
      </c>
      <c r="B2" s="1158"/>
      <c r="C2" s="1158"/>
      <c r="D2" s="1158"/>
      <c r="E2" s="1158"/>
      <c r="F2" s="1158"/>
      <c r="G2" s="1158"/>
      <c r="H2" s="1158"/>
      <c r="I2" s="1158"/>
      <c r="J2" s="1158"/>
      <c r="K2" s="1158"/>
      <c r="L2" s="1158"/>
      <c r="M2" s="1158"/>
    </row>
    <row r="3" spans="1:13" ht="15" customHeight="1"/>
    <row r="4" spans="1:13" ht="24" customHeight="1">
      <c r="A4" s="1166" t="s">
        <v>208</v>
      </c>
      <c r="B4" s="1159" t="s">
        <v>209</v>
      </c>
      <c r="C4" s="1160"/>
      <c r="D4" s="1160"/>
      <c r="E4" s="1160"/>
      <c r="F4" s="1160"/>
      <c r="G4" s="1160"/>
      <c r="H4" s="1160"/>
      <c r="I4" s="1160"/>
      <c r="J4" s="1160"/>
      <c r="K4" s="1160"/>
      <c r="L4" s="1161"/>
      <c r="M4" s="1166" t="s">
        <v>210</v>
      </c>
    </row>
    <row r="5" spans="1:13" ht="24" customHeight="1" thickBot="1">
      <c r="A5" s="1167"/>
      <c r="B5" s="84">
        <v>43983</v>
      </c>
      <c r="C5" s="84">
        <v>44013</v>
      </c>
      <c r="D5" s="84">
        <v>44044</v>
      </c>
      <c r="E5" s="346">
        <v>44075</v>
      </c>
      <c r="F5" s="84">
        <v>44105</v>
      </c>
      <c r="G5" s="84">
        <v>44136</v>
      </c>
      <c r="H5" s="84">
        <v>44166</v>
      </c>
      <c r="I5" s="84">
        <v>44197</v>
      </c>
      <c r="J5" s="84">
        <v>44228</v>
      </c>
      <c r="K5" s="84">
        <v>44256</v>
      </c>
      <c r="L5" s="84">
        <v>44287</v>
      </c>
      <c r="M5" s="1167"/>
    </row>
    <row r="6" spans="1:13" ht="24" customHeight="1" thickTop="1">
      <c r="A6" s="85" t="s">
        <v>211</v>
      </c>
      <c r="B6" s="497"/>
      <c r="C6" s="497"/>
      <c r="D6" s="497"/>
      <c r="E6" s="497"/>
      <c r="F6" s="497"/>
      <c r="G6" s="497"/>
      <c r="H6" s="497"/>
      <c r="I6" s="497"/>
      <c r="J6" s="497"/>
      <c r="K6" s="497"/>
      <c r="L6" s="497"/>
      <c r="M6" s="88">
        <f>SUM(B6:L6)</f>
        <v>0</v>
      </c>
    </row>
    <row r="7" spans="1:13" ht="24" customHeight="1">
      <c r="A7" s="85" t="s">
        <v>212</v>
      </c>
      <c r="B7" s="497"/>
      <c r="C7" s="497"/>
      <c r="D7" s="497"/>
      <c r="E7" s="497"/>
      <c r="F7" s="497"/>
      <c r="G7" s="497"/>
      <c r="H7" s="497"/>
      <c r="I7" s="497"/>
      <c r="J7" s="497"/>
      <c r="K7" s="497"/>
      <c r="L7" s="497"/>
      <c r="M7" s="88">
        <f t="shared" ref="M7:M13" si="0">SUM(B7:L7)</f>
        <v>0</v>
      </c>
    </row>
    <row r="8" spans="1:13" ht="24" customHeight="1">
      <c r="A8" s="220" t="s">
        <v>213</v>
      </c>
      <c r="B8" s="497"/>
      <c r="C8" s="497"/>
      <c r="D8" s="497"/>
      <c r="E8" s="497"/>
      <c r="F8" s="497"/>
      <c r="G8" s="497"/>
      <c r="H8" s="497"/>
      <c r="I8" s="497"/>
      <c r="J8" s="497"/>
      <c r="K8" s="497"/>
      <c r="L8" s="497"/>
      <c r="M8" s="88">
        <f t="shared" si="0"/>
        <v>0</v>
      </c>
    </row>
    <row r="9" spans="1:13" ht="24" customHeight="1">
      <c r="A9" s="220" t="s">
        <v>214</v>
      </c>
      <c r="B9" s="497"/>
      <c r="C9" s="497"/>
      <c r="D9" s="497"/>
      <c r="E9" s="497"/>
      <c r="F9" s="497"/>
      <c r="G9" s="497"/>
      <c r="H9" s="497"/>
      <c r="I9" s="497"/>
      <c r="J9" s="497"/>
      <c r="K9" s="497"/>
      <c r="L9" s="497"/>
      <c r="M9" s="88">
        <f t="shared" si="0"/>
        <v>0</v>
      </c>
    </row>
    <row r="10" spans="1:13" ht="24" customHeight="1">
      <c r="A10" s="85" t="s">
        <v>215</v>
      </c>
      <c r="B10" s="497"/>
      <c r="C10" s="497"/>
      <c r="D10" s="497"/>
      <c r="E10" s="497"/>
      <c r="F10" s="497"/>
      <c r="G10" s="497"/>
      <c r="H10" s="497"/>
      <c r="I10" s="497"/>
      <c r="J10" s="497"/>
      <c r="K10" s="497"/>
      <c r="L10" s="497"/>
      <c r="M10" s="88">
        <f t="shared" si="0"/>
        <v>0</v>
      </c>
    </row>
    <row r="11" spans="1:13" ht="24" customHeight="1">
      <c r="A11" s="220" t="s">
        <v>216</v>
      </c>
      <c r="B11" s="497"/>
      <c r="C11" s="497"/>
      <c r="D11" s="497"/>
      <c r="E11" s="497"/>
      <c r="F11" s="497"/>
      <c r="G11" s="497"/>
      <c r="H11" s="497"/>
      <c r="I11" s="497"/>
      <c r="J11" s="497"/>
      <c r="K11" s="497"/>
      <c r="L11" s="497"/>
      <c r="M11" s="88">
        <f t="shared" si="0"/>
        <v>0</v>
      </c>
    </row>
    <row r="12" spans="1:13" ht="24" customHeight="1">
      <c r="A12" s="85" t="s">
        <v>217</v>
      </c>
      <c r="B12" s="497"/>
      <c r="C12" s="497"/>
      <c r="D12" s="497"/>
      <c r="E12" s="497"/>
      <c r="F12" s="497"/>
      <c r="G12" s="497"/>
      <c r="H12" s="497"/>
      <c r="I12" s="497"/>
      <c r="J12" s="497"/>
      <c r="K12" s="497"/>
      <c r="L12" s="497"/>
      <c r="M12" s="88">
        <f t="shared" si="0"/>
        <v>0</v>
      </c>
    </row>
    <row r="13" spans="1:13" ht="24" customHeight="1" thickBot="1">
      <c r="A13" s="86" t="s">
        <v>218</v>
      </c>
      <c r="B13" s="498"/>
      <c r="C13" s="498"/>
      <c r="D13" s="498"/>
      <c r="E13" s="498"/>
      <c r="F13" s="498"/>
      <c r="G13" s="498"/>
      <c r="H13" s="498"/>
      <c r="I13" s="498"/>
      <c r="J13" s="498"/>
      <c r="K13" s="498"/>
      <c r="L13" s="498"/>
      <c r="M13" s="89">
        <f t="shared" si="0"/>
        <v>0</v>
      </c>
    </row>
    <row r="14" spans="1:13" ht="30" customHeight="1">
      <c r="A14" s="698"/>
      <c r="B14" s="698"/>
      <c r="C14" s="698"/>
      <c r="D14" s="698"/>
      <c r="E14" s="698"/>
      <c r="F14" s="698"/>
      <c r="G14" s="698"/>
      <c r="H14" s="698"/>
      <c r="I14" s="1162" t="s">
        <v>219</v>
      </c>
      <c r="J14" s="1163"/>
      <c r="K14" s="1163"/>
      <c r="L14" s="1164"/>
      <c r="M14" s="90">
        <f>SUM(M6:M13)</f>
        <v>0</v>
      </c>
    </row>
    <row r="16" spans="1:13" ht="60" customHeight="1">
      <c r="A16" s="1165"/>
      <c r="B16" s="1165"/>
      <c r="C16" s="1165"/>
      <c r="D16" s="1165"/>
      <c r="E16" s="1165"/>
      <c r="F16" s="1165"/>
      <c r="G16" s="1165"/>
      <c r="H16" s="1165"/>
      <c r="I16" s="1165"/>
      <c r="J16" s="1165"/>
      <c r="K16" s="1165"/>
      <c r="L16" s="1165"/>
      <c r="M16" s="1165"/>
    </row>
  </sheetData>
  <mergeCells count="6">
    <mergeCell ref="A2:M2"/>
    <mergeCell ref="B4:L4"/>
    <mergeCell ref="I14:L14"/>
    <mergeCell ref="A16:M16"/>
    <mergeCell ref="A4:A5"/>
    <mergeCell ref="M4:M5"/>
  </mergeCells>
  <phoneticPr fontId="56"/>
  <printOptions horizontalCentered="1"/>
  <pageMargins left="0.70866141732283472" right="0.70866141732283472" top="0.55118110236220474" bottom="0.35433070866141736" header="0.31496062992125984" footer="0.31496062992125984"/>
  <pageSetup paperSize="9" scale="88" orientation="landscape" blackAndWhite="1" r:id="rId1"/>
  <headerFooter>
    <oddHeader>&amp;R&amp;K0000002020年4月1日公示以降（2023.06版）</oddHead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G40"/>
  <sheetViews>
    <sheetView topLeftCell="A31" workbookViewId="0">
      <selection activeCell="A6" sqref="A6"/>
    </sheetView>
  </sheetViews>
  <sheetFormatPr defaultColWidth="9" defaultRowHeight="14"/>
  <cols>
    <col min="1" max="1" width="8.58203125" style="165" customWidth="1"/>
    <col min="2" max="2" width="26.58203125" style="165" customWidth="1"/>
    <col min="3" max="3" width="8.58203125" style="165" customWidth="1"/>
    <col min="4" max="6" width="13.58203125" style="165" customWidth="1"/>
    <col min="7" max="7" width="24.58203125" style="165" customWidth="1"/>
    <col min="8" max="16384" width="9" style="165"/>
  </cols>
  <sheetData>
    <row r="1" spans="1:7" ht="18" customHeight="1">
      <c r="G1" s="87" t="s">
        <v>220</v>
      </c>
    </row>
    <row r="2" spans="1:7" ht="30" customHeight="1">
      <c r="A2" s="1173" t="s">
        <v>221</v>
      </c>
      <c r="B2" s="1173"/>
      <c r="C2" s="1173"/>
      <c r="D2" s="1173"/>
      <c r="E2" s="1173"/>
      <c r="F2" s="1173"/>
      <c r="G2" s="1173"/>
    </row>
    <row r="3" spans="1:7" ht="30" customHeight="1" thickBot="1">
      <c r="A3" s="166" t="s">
        <v>222</v>
      </c>
      <c r="B3" s="167"/>
      <c r="C3" s="167"/>
      <c r="D3" s="167"/>
      <c r="E3" s="167"/>
      <c r="F3" s="167"/>
      <c r="G3" s="353">
        <f>A6</f>
        <v>43832</v>
      </c>
    </row>
    <row r="4" spans="1:7" ht="18" customHeight="1">
      <c r="A4" s="1174" t="s">
        <v>223</v>
      </c>
      <c r="B4" s="1176" t="s">
        <v>224</v>
      </c>
      <c r="C4" s="1178" t="s">
        <v>225</v>
      </c>
      <c r="D4" s="1180" t="s">
        <v>226</v>
      </c>
      <c r="E4" s="1181"/>
      <c r="F4" s="1182"/>
      <c r="G4" s="1183" t="s">
        <v>227</v>
      </c>
    </row>
    <row r="5" spans="1:7" ht="18" customHeight="1" thickBot="1">
      <c r="A5" s="1175"/>
      <c r="B5" s="1177"/>
      <c r="C5" s="1179"/>
      <c r="D5" s="168" t="s">
        <v>228</v>
      </c>
      <c r="E5" s="169" t="s">
        <v>229</v>
      </c>
      <c r="F5" s="170" t="s">
        <v>230</v>
      </c>
      <c r="G5" s="1184"/>
    </row>
    <row r="6" spans="1:7" ht="24" customHeight="1" thickTop="1">
      <c r="A6" s="171">
        <v>43832</v>
      </c>
      <c r="B6" s="172"/>
      <c r="C6" s="173"/>
      <c r="D6" s="499"/>
      <c r="E6" s="500"/>
      <c r="F6" s="501"/>
      <c r="G6" s="177"/>
    </row>
    <row r="7" spans="1:7" ht="24" customHeight="1">
      <c r="A7" s="171">
        <v>43832</v>
      </c>
      <c r="B7" s="178"/>
      <c r="C7" s="179"/>
      <c r="D7" s="502"/>
      <c r="E7" s="503"/>
      <c r="F7" s="504"/>
      <c r="G7" s="180"/>
    </row>
    <row r="8" spans="1:7" ht="24" customHeight="1">
      <c r="A8" s="171">
        <v>43834</v>
      </c>
      <c r="B8" s="178"/>
      <c r="C8" s="179"/>
      <c r="D8" s="502"/>
      <c r="E8" s="503"/>
      <c r="F8" s="504"/>
      <c r="G8" s="180"/>
    </row>
    <row r="9" spans="1:7" ht="24" customHeight="1">
      <c r="A9" s="181"/>
      <c r="B9" s="178"/>
      <c r="C9" s="182"/>
      <c r="D9" s="499"/>
      <c r="E9" s="500"/>
      <c r="F9" s="501"/>
      <c r="G9" s="180"/>
    </row>
    <row r="10" spans="1:7" ht="24" customHeight="1">
      <c r="A10" s="181"/>
      <c r="B10" s="178"/>
      <c r="C10" s="182"/>
      <c r="D10" s="502"/>
      <c r="E10" s="503"/>
      <c r="F10" s="504"/>
      <c r="G10" s="180"/>
    </row>
    <row r="11" spans="1:7" ht="24" customHeight="1">
      <c r="A11" s="181"/>
      <c r="B11" s="178"/>
      <c r="C11" s="182"/>
      <c r="D11" s="502"/>
      <c r="E11" s="503"/>
      <c r="F11" s="504"/>
      <c r="G11" s="180"/>
    </row>
    <row r="12" spans="1:7" ht="24" customHeight="1">
      <c r="A12" s="181"/>
      <c r="B12" s="178"/>
      <c r="C12" s="182"/>
      <c r="D12" s="499"/>
      <c r="E12" s="500"/>
      <c r="F12" s="501"/>
      <c r="G12" s="180"/>
    </row>
    <row r="13" spans="1:7" ht="24" customHeight="1">
      <c r="A13" s="181"/>
      <c r="B13" s="178"/>
      <c r="C13" s="182"/>
      <c r="D13" s="502"/>
      <c r="E13" s="503"/>
      <c r="F13" s="504"/>
      <c r="G13" s="180"/>
    </row>
    <row r="14" spans="1:7" ht="24" customHeight="1">
      <c r="A14" s="181"/>
      <c r="B14" s="178"/>
      <c r="C14" s="182"/>
      <c r="D14" s="502"/>
      <c r="E14" s="503"/>
      <c r="F14" s="504"/>
      <c r="G14" s="180"/>
    </row>
    <row r="15" spans="1:7" ht="24" customHeight="1">
      <c r="A15" s="181"/>
      <c r="B15" s="178"/>
      <c r="C15" s="182"/>
      <c r="D15" s="499"/>
      <c r="E15" s="500"/>
      <c r="F15" s="501"/>
      <c r="G15" s="180"/>
    </row>
    <row r="16" spans="1:7" ht="24" customHeight="1">
      <c r="A16" s="181"/>
      <c r="B16" s="178"/>
      <c r="C16" s="179"/>
      <c r="D16" s="502"/>
      <c r="E16" s="503"/>
      <c r="F16" s="504"/>
      <c r="G16" s="180"/>
    </row>
    <row r="17" spans="1:7" ht="24" customHeight="1">
      <c r="A17" s="181"/>
      <c r="B17" s="178"/>
      <c r="C17" s="179"/>
      <c r="D17" s="502"/>
      <c r="E17" s="503"/>
      <c r="F17" s="504"/>
      <c r="G17" s="180"/>
    </row>
    <row r="18" spans="1:7" ht="24" customHeight="1">
      <c r="A18" s="181"/>
      <c r="B18" s="178"/>
      <c r="C18" s="179"/>
      <c r="D18" s="499"/>
      <c r="E18" s="500"/>
      <c r="F18" s="501"/>
      <c r="G18" s="180"/>
    </row>
    <row r="19" spans="1:7" ht="24" customHeight="1">
      <c r="A19" s="181"/>
      <c r="B19" s="178"/>
      <c r="C19" s="179"/>
      <c r="D19" s="502"/>
      <c r="E19" s="503"/>
      <c r="F19" s="504"/>
      <c r="G19" s="180"/>
    </row>
    <row r="20" spans="1:7" ht="24" customHeight="1">
      <c r="A20" s="181"/>
      <c r="B20" s="178"/>
      <c r="C20" s="182"/>
      <c r="D20" s="502"/>
      <c r="E20" s="503"/>
      <c r="F20" s="504"/>
      <c r="G20" s="180"/>
    </row>
    <row r="21" spans="1:7" ht="24" customHeight="1">
      <c r="A21" s="181"/>
      <c r="B21" s="178"/>
      <c r="C21" s="182"/>
      <c r="D21" s="499"/>
      <c r="E21" s="500"/>
      <c r="F21" s="501"/>
      <c r="G21" s="180"/>
    </row>
    <row r="22" spans="1:7" ht="24" customHeight="1">
      <c r="A22" s="181"/>
      <c r="B22" s="178"/>
      <c r="C22" s="182"/>
      <c r="D22" s="502"/>
      <c r="E22" s="503"/>
      <c r="F22" s="504"/>
      <c r="G22" s="180"/>
    </row>
    <row r="23" spans="1:7" ht="24" customHeight="1">
      <c r="A23" s="181"/>
      <c r="B23" s="178"/>
      <c r="C23" s="182"/>
      <c r="D23" s="502"/>
      <c r="E23" s="503"/>
      <c r="F23" s="504"/>
      <c r="G23" s="180"/>
    </row>
    <row r="24" spans="1:7" ht="24" customHeight="1">
      <c r="A24" s="181"/>
      <c r="B24" s="178"/>
      <c r="C24" s="182"/>
      <c r="D24" s="499"/>
      <c r="E24" s="500"/>
      <c r="F24" s="501"/>
      <c r="G24" s="180"/>
    </row>
    <row r="25" spans="1:7" ht="24" customHeight="1">
      <c r="A25" s="181"/>
      <c r="B25" s="178"/>
      <c r="C25" s="182"/>
      <c r="D25" s="502"/>
      <c r="E25" s="503"/>
      <c r="F25" s="504"/>
      <c r="G25" s="180"/>
    </row>
    <row r="26" spans="1:7" ht="24" customHeight="1">
      <c r="A26" s="181"/>
      <c r="B26" s="178"/>
      <c r="C26" s="182"/>
      <c r="D26" s="502"/>
      <c r="E26" s="503"/>
      <c r="F26" s="504"/>
      <c r="G26" s="180"/>
    </row>
    <row r="27" spans="1:7" ht="24" customHeight="1">
      <c r="A27" s="181"/>
      <c r="B27" s="178"/>
      <c r="C27" s="182"/>
      <c r="D27" s="502"/>
      <c r="E27" s="503"/>
      <c r="F27" s="504"/>
      <c r="G27" s="180"/>
    </row>
    <row r="28" spans="1:7" ht="24" customHeight="1" thickBot="1">
      <c r="A28" s="183"/>
      <c r="B28" s="184"/>
      <c r="C28" s="185"/>
      <c r="D28" s="505"/>
      <c r="E28" s="506"/>
      <c r="F28" s="507"/>
      <c r="G28" s="186"/>
    </row>
    <row r="29" spans="1:7" ht="14.5" thickTop="1">
      <c r="A29" s="187" t="s">
        <v>231</v>
      </c>
      <c r="B29" s="188"/>
      <c r="C29" s="189"/>
      <c r="D29" s="174">
        <f>SUM(D6:D28)</f>
        <v>0</v>
      </c>
      <c r="E29" s="175">
        <f>SUM(E6:E28)</f>
        <v>0</v>
      </c>
      <c r="F29" s="176">
        <f>SUM(F6:F28)</f>
        <v>0</v>
      </c>
      <c r="G29" s="190"/>
    </row>
    <row r="30" spans="1:7" ht="30" customHeight="1" thickBot="1">
      <c r="A30" s="191" t="s">
        <v>232</v>
      </c>
      <c r="B30" s="192"/>
      <c r="C30" s="193"/>
      <c r="D30" s="194">
        <f>ROUNDDOWN(D29*E33,0)</f>
        <v>0</v>
      </c>
      <c r="E30" s="195">
        <f>ROUNDDOWN(E29*E34,0)</f>
        <v>0</v>
      </c>
      <c r="F30" s="196"/>
      <c r="G30" s="197"/>
    </row>
    <row r="31" spans="1:7" ht="30" customHeight="1" thickBot="1">
      <c r="A31" s="198" t="s">
        <v>233</v>
      </c>
      <c r="B31" s="199"/>
      <c r="C31" s="200"/>
      <c r="D31" s="1168">
        <f>D30+E30+F29</f>
        <v>0</v>
      </c>
      <c r="E31" s="1169"/>
      <c r="F31" s="1170"/>
      <c r="G31" s="201"/>
    </row>
    <row r="32" spans="1:7" ht="16.5" customHeight="1">
      <c r="A32" s="202"/>
      <c r="B32" s="202"/>
      <c r="C32" s="202"/>
      <c r="D32" s="203"/>
      <c r="E32" s="203"/>
      <c r="F32" s="203"/>
      <c r="G32" s="204"/>
    </row>
    <row r="33" spans="1:7" s="206" customFormat="1" ht="18" customHeight="1">
      <c r="A33" s="205"/>
      <c r="B33" s="347">
        <v>1</v>
      </c>
      <c r="C33" s="348" t="str">
        <f>D5</f>
        <v>US$</v>
      </c>
      <c r="D33" s="349" t="s">
        <v>234</v>
      </c>
      <c r="E33" s="508"/>
      <c r="F33" s="350" t="s">
        <v>235</v>
      </c>
      <c r="G33" s="351" t="s">
        <v>236</v>
      </c>
    </row>
    <row r="34" spans="1:7" s="206" customFormat="1" ht="18" customHeight="1">
      <c r="A34" s="205"/>
      <c r="B34" s="347">
        <v>1</v>
      </c>
      <c r="C34" s="352" t="str">
        <f>E5</f>
        <v>現地通貨注４</v>
      </c>
      <c r="D34" s="349" t="s">
        <v>234</v>
      </c>
      <c r="E34" s="509"/>
      <c r="F34" s="350" t="s">
        <v>235</v>
      </c>
      <c r="G34" s="351" t="s">
        <v>237</v>
      </c>
    </row>
    <row r="35" spans="1:7" s="206" customFormat="1" ht="18" customHeight="1">
      <c r="A35" s="205"/>
      <c r="B35" s="205"/>
      <c r="C35" s="207"/>
      <c r="D35" s="205"/>
      <c r="E35" s="205"/>
      <c r="F35" s="207"/>
      <c r="G35" s="205"/>
    </row>
    <row r="36" spans="1:7" s="206" customFormat="1" ht="18" customHeight="1">
      <c r="A36" s="205"/>
      <c r="B36" s="205"/>
      <c r="C36" s="205"/>
      <c r="D36" s="205"/>
      <c r="E36" s="205"/>
      <c r="F36" s="205"/>
      <c r="G36" s="205"/>
    </row>
    <row r="37" spans="1:7" s="206" customFormat="1" ht="70.5" customHeight="1">
      <c r="A37" s="1171" t="s">
        <v>238</v>
      </c>
      <c r="B37" s="1172"/>
      <c r="C37" s="1172"/>
      <c r="D37" s="1172"/>
      <c r="E37" s="1172"/>
      <c r="F37" s="1172"/>
      <c r="G37" s="1172"/>
    </row>
    <row r="38" spans="1:7" s="206" customFormat="1" ht="18" customHeight="1"/>
    <row r="39" spans="1:7" ht="18" customHeight="1"/>
    <row r="40" spans="1:7" ht="18" customHeight="1"/>
  </sheetData>
  <mergeCells count="8">
    <mergeCell ref="D31:F31"/>
    <mergeCell ref="A37:G37"/>
    <mergeCell ref="A2:G2"/>
    <mergeCell ref="A4:A5"/>
    <mergeCell ref="B4:B5"/>
    <mergeCell ref="C4:C5"/>
    <mergeCell ref="D4:F4"/>
    <mergeCell ref="G4:G5"/>
  </mergeCells>
  <phoneticPr fontId="56"/>
  <dataValidations count="1">
    <dataValidation type="list" allowBlank="1" showInputMessage="1" showErrorMessage="1" sqref="G34" xr:uid="{00000000-0002-0000-0B00-000000000000}">
      <formula1>"JICA指定レート,OANDAレート,その他のレート"</formula1>
    </dataValidation>
  </dataValidations>
  <printOptions horizontalCentered="1"/>
  <pageMargins left="0.70866141732283472" right="0.70866141732283472" top="0.55118110236220474" bottom="0.35433070866141736" header="0.31496062992125984" footer="0.31496062992125984"/>
  <pageSetup paperSize="9" scale="62" orientation="landscape" blackAndWhite="1" r:id="rId1"/>
  <headerFooter>
    <oddHeader>&amp;R&amp;K0000002020年4月1日公示以降（2023.06版）</oddHead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F25"/>
  <sheetViews>
    <sheetView workbookViewId="0">
      <selection activeCell="J7" sqref="I7:J7"/>
    </sheetView>
  </sheetViews>
  <sheetFormatPr defaultColWidth="9" defaultRowHeight="14"/>
  <cols>
    <col min="1" max="1" width="8.58203125" style="165" customWidth="1"/>
    <col min="2" max="2" width="27.5" style="165" customWidth="1"/>
    <col min="3" max="3" width="13.58203125" style="165" customWidth="1"/>
    <col min="4" max="4" width="8.58203125" style="165" customWidth="1"/>
    <col min="5" max="5" width="16.58203125" style="165" customWidth="1"/>
    <col min="6" max="6" width="28.58203125" style="165" customWidth="1"/>
    <col min="7" max="16384" width="9" style="165"/>
  </cols>
  <sheetData>
    <row r="1" spans="1:6" ht="18" customHeight="1">
      <c r="F1" s="244" t="s">
        <v>239</v>
      </c>
    </row>
    <row r="2" spans="1:6" ht="27" customHeight="1">
      <c r="A2" s="1173" t="s">
        <v>240</v>
      </c>
      <c r="B2" s="1173"/>
      <c r="C2" s="1173"/>
      <c r="D2" s="1173"/>
      <c r="E2" s="1173"/>
      <c r="F2" s="1173"/>
    </row>
    <row r="3" spans="1:6" ht="15" customHeight="1" thickBot="1">
      <c r="A3" s="166"/>
      <c r="B3" s="167"/>
      <c r="C3" s="167"/>
      <c r="D3" s="167"/>
      <c r="E3" s="221"/>
      <c r="F3" s="222"/>
    </row>
    <row r="4" spans="1:6" ht="30" customHeight="1" thickBot="1">
      <c r="A4" s="223" t="s">
        <v>223</v>
      </c>
      <c r="B4" s="224" t="s">
        <v>224</v>
      </c>
      <c r="C4" s="699" t="s">
        <v>200</v>
      </c>
      <c r="D4" s="225" t="s">
        <v>241</v>
      </c>
      <c r="E4" s="289" t="s">
        <v>242</v>
      </c>
      <c r="F4" s="226" t="s">
        <v>227</v>
      </c>
    </row>
    <row r="5" spans="1:6" ht="24" customHeight="1" thickTop="1">
      <c r="A5" s="227"/>
      <c r="B5" s="228"/>
      <c r="C5" s="434"/>
      <c r="D5" s="229"/>
      <c r="E5" s="290">
        <f>C5*D5</f>
        <v>0</v>
      </c>
      <c r="F5" s="231"/>
    </row>
    <row r="6" spans="1:6" ht="24" customHeight="1">
      <c r="A6" s="232"/>
      <c r="B6" s="233"/>
      <c r="C6" s="510"/>
      <c r="D6" s="700"/>
      <c r="E6" s="291">
        <f>C6*D6</f>
        <v>0</v>
      </c>
      <c r="F6" s="235"/>
    </row>
    <row r="7" spans="1:6" ht="24" customHeight="1">
      <c r="A7" s="236"/>
      <c r="B7" s="233"/>
      <c r="C7" s="510"/>
      <c r="D7" s="700"/>
      <c r="E7" s="291">
        <f>C7*D7</f>
        <v>0</v>
      </c>
      <c r="F7" s="235"/>
    </row>
    <row r="8" spans="1:6" ht="24" customHeight="1">
      <c r="A8" s="236"/>
      <c r="B8" s="233"/>
      <c r="C8" s="510"/>
      <c r="D8" s="700"/>
      <c r="E8" s="291">
        <f>C8*D8</f>
        <v>0</v>
      </c>
      <c r="F8" s="235"/>
    </row>
    <row r="9" spans="1:6" ht="24" customHeight="1" thickBot="1">
      <c r="A9" s="238"/>
      <c r="B9" s="239"/>
      <c r="C9" s="511"/>
      <c r="D9" s="701"/>
      <c r="E9" s="292">
        <f>C9*D9</f>
        <v>0</v>
      </c>
      <c r="F9" s="242"/>
    </row>
    <row r="10" spans="1:6" ht="30" customHeight="1" thickBot="1">
      <c r="A10" s="1186" t="s">
        <v>243</v>
      </c>
      <c r="B10" s="1187"/>
      <c r="C10" s="1187"/>
      <c r="D10" s="1188"/>
      <c r="E10" s="464">
        <f>SUM(E5:E9)</f>
        <v>0</v>
      </c>
      <c r="F10" s="204"/>
    </row>
    <row r="11" spans="1:6" ht="30" customHeight="1">
      <c r="A11" s="1186" t="s">
        <v>244</v>
      </c>
      <c r="B11" s="1187"/>
      <c r="C11" s="1187"/>
      <c r="D11" s="1187"/>
      <c r="E11" s="463">
        <f>ROUNDDOWN(E10*100/110,0)</f>
        <v>0</v>
      </c>
      <c r="F11" s="243"/>
    </row>
    <row r="12" spans="1:6" ht="30" customHeight="1">
      <c r="A12" s="245"/>
      <c r="B12" s="245"/>
      <c r="C12" s="245"/>
      <c r="D12" s="245"/>
      <c r="E12" s="203"/>
      <c r="F12" s="204"/>
    </row>
    <row r="13" spans="1:6" ht="30" customHeight="1">
      <c r="A13" s="1173" t="s">
        <v>245</v>
      </c>
      <c r="B13" s="1173"/>
      <c r="C13" s="1173"/>
      <c r="D13" s="1173"/>
      <c r="E13" s="1173"/>
      <c r="F13" s="1173"/>
    </row>
    <row r="14" spans="1:6" ht="30" customHeight="1" thickBot="1">
      <c r="A14" s="166"/>
      <c r="B14" s="167"/>
      <c r="C14" s="167"/>
      <c r="D14" s="167"/>
      <c r="E14" s="246"/>
      <c r="F14" s="222"/>
    </row>
    <row r="15" spans="1:6" ht="30" customHeight="1" thickBot="1">
      <c r="A15" s="223" t="s">
        <v>223</v>
      </c>
      <c r="B15" s="1189" t="s">
        <v>224</v>
      </c>
      <c r="C15" s="1190"/>
      <c r="D15" s="225" t="s">
        <v>225</v>
      </c>
      <c r="E15" s="226" t="s">
        <v>242</v>
      </c>
      <c r="F15" s="226" t="s">
        <v>227</v>
      </c>
    </row>
    <row r="16" spans="1:6" ht="30" customHeight="1" thickTop="1">
      <c r="A16" s="227"/>
      <c r="B16" s="1191"/>
      <c r="C16" s="1192"/>
      <c r="D16" s="229"/>
      <c r="E16" s="230"/>
      <c r="F16" s="231"/>
    </row>
    <row r="17" spans="1:6" ht="30" customHeight="1">
      <c r="A17" s="232"/>
      <c r="B17" s="1193"/>
      <c r="C17" s="1194"/>
      <c r="D17" s="700"/>
      <c r="E17" s="234"/>
      <c r="F17" s="235"/>
    </row>
    <row r="18" spans="1:6" ht="30" customHeight="1">
      <c r="A18" s="236"/>
      <c r="B18" s="1193"/>
      <c r="C18" s="1194"/>
      <c r="D18" s="237"/>
      <c r="E18" s="234"/>
      <c r="F18" s="235"/>
    </row>
    <row r="19" spans="1:6" ht="30" customHeight="1">
      <c r="A19" s="236"/>
      <c r="B19" s="1193"/>
      <c r="C19" s="1194"/>
      <c r="D19" s="237"/>
      <c r="E19" s="234"/>
      <c r="F19" s="235"/>
    </row>
    <row r="20" spans="1:6" ht="30" customHeight="1">
      <c r="A20" s="238"/>
      <c r="B20" s="1195"/>
      <c r="C20" s="1196"/>
      <c r="D20" s="240"/>
      <c r="E20" s="241"/>
      <c r="F20" s="242"/>
    </row>
    <row r="21" spans="1:6" ht="30.65" customHeight="1">
      <c r="A21" s="1186" t="s">
        <v>243</v>
      </c>
      <c r="B21" s="1187"/>
      <c r="C21" s="1187"/>
      <c r="D21" s="1188"/>
      <c r="E21" s="464">
        <f>SUM(E16:E20)</f>
        <v>0</v>
      </c>
      <c r="F21" s="204"/>
    </row>
    <row r="22" spans="1:6" s="206" customFormat="1" ht="30.65" customHeight="1">
      <c r="A22" s="1186" t="s">
        <v>244</v>
      </c>
      <c r="B22" s="1187"/>
      <c r="C22" s="1187"/>
      <c r="D22" s="1187"/>
      <c r="E22" s="463">
        <f>ROUNDDOWN(E21*100/110,0)</f>
        <v>0</v>
      </c>
      <c r="F22" s="243"/>
    </row>
    <row r="23" spans="1:6" ht="18" customHeight="1">
      <c r="A23" s="247"/>
      <c r="B23" s="247"/>
      <c r="C23" s="247"/>
      <c r="D23" s="247"/>
      <c r="E23" s="247"/>
      <c r="F23" s="247"/>
    </row>
    <row r="24" spans="1:6" ht="18" customHeight="1">
      <c r="A24" s="247"/>
      <c r="B24" s="247"/>
      <c r="C24" s="247"/>
      <c r="D24" s="247"/>
      <c r="E24" s="247"/>
      <c r="F24" s="247"/>
    </row>
    <row r="25" spans="1:6" ht="132" customHeight="1">
      <c r="A25" s="1185" t="s">
        <v>246</v>
      </c>
      <c r="B25" s="1185"/>
      <c r="C25" s="1185"/>
      <c r="D25" s="1185"/>
      <c r="E25" s="1185"/>
      <c r="F25" s="1185"/>
    </row>
  </sheetData>
  <mergeCells count="13">
    <mergeCell ref="A25:F25"/>
    <mergeCell ref="A2:F2"/>
    <mergeCell ref="A10:D10"/>
    <mergeCell ref="A11:D11"/>
    <mergeCell ref="A13:F13"/>
    <mergeCell ref="A21:D21"/>
    <mergeCell ref="A22:D22"/>
    <mergeCell ref="B15:C15"/>
    <mergeCell ref="B16:C16"/>
    <mergeCell ref="B17:C17"/>
    <mergeCell ref="B18:C18"/>
    <mergeCell ref="B19:C19"/>
    <mergeCell ref="B20:C20"/>
  </mergeCells>
  <phoneticPr fontId="56"/>
  <printOptions horizontalCentered="1"/>
  <pageMargins left="0.70866141732283472" right="0.70866141732283472" top="0.55118110236220474" bottom="0.35433070866141736" header="0.31496062992125984" footer="0.31496062992125984"/>
  <pageSetup paperSize="9" scale="74" orientation="landscape" blackAndWhite="1" r:id="rId1"/>
  <headerFooter>
    <oddHeader>&amp;R&amp;K0000002020年4月1日公示以降（2023.06版）</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I36"/>
  <sheetViews>
    <sheetView topLeftCell="A9" workbookViewId="0">
      <selection activeCell="G7" sqref="G7"/>
    </sheetView>
  </sheetViews>
  <sheetFormatPr defaultColWidth="9" defaultRowHeight="14"/>
  <cols>
    <col min="1" max="1" width="6.58203125" style="69" customWidth="1"/>
    <col min="2" max="2" width="21.08203125" style="69" customWidth="1"/>
    <col min="3" max="3" width="11.08203125" style="69" customWidth="1"/>
    <col min="4" max="4" width="8.58203125" style="69" customWidth="1"/>
    <col min="5" max="5" width="16.58203125" style="69" customWidth="1"/>
    <col min="6" max="6" width="8.58203125" style="69" customWidth="1"/>
    <col min="7" max="7" width="12.58203125" style="69" customWidth="1"/>
    <col min="8" max="8" width="24.58203125" style="69" customWidth="1"/>
    <col min="9" max="16384" width="9" style="69"/>
  </cols>
  <sheetData>
    <row r="1" spans="1:9" ht="24" customHeight="1">
      <c r="H1" s="71" t="s">
        <v>247</v>
      </c>
    </row>
    <row r="2" spans="1:9" ht="30" customHeight="1">
      <c r="A2" s="1205" t="s">
        <v>248</v>
      </c>
      <c r="B2" s="1205"/>
      <c r="C2" s="1205"/>
      <c r="D2" s="1205"/>
      <c r="E2" s="1205"/>
      <c r="F2" s="1205"/>
      <c r="G2" s="1205"/>
      <c r="H2" s="1205"/>
    </row>
    <row r="3" spans="1:9" ht="23.25" customHeight="1" thickBot="1">
      <c r="A3" s="4" t="s">
        <v>249</v>
      </c>
      <c r="B3" s="7"/>
      <c r="C3" s="7"/>
      <c r="D3" s="7"/>
      <c r="E3" s="7"/>
      <c r="F3" s="7"/>
      <c r="G3" s="7"/>
      <c r="H3" s="8"/>
    </row>
    <row r="4" spans="1:9" ht="18" customHeight="1">
      <c r="A4" s="1197" t="s">
        <v>250</v>
      </c>
      <c r="B4" s="1206" t="s">
        <v>199</v>
      </c>
      <c r="C4" s="1207"/>
      <c r="D4" s="1148" t="s">
        <v>251</v>
      </c>
      <c r="E4" s="1150" t="s">
        <v>252</v>
      </c>
      <c r="F4" s="1199" t="s">
        <v>253</v>
      </c>
      <c r="G4" s="1201" t="s">
        <v>254</v>
      </c>
      <c r="H4" s="1203" t="s">
        <v>255</v>
      </c>
    </row>
    <row r="5" spans="1:9" ht="18" customHeight="1" thickBot="1">
      <c r="A5" s="1198"/>
      <c r="B5" s="1149"/>
      <c r="C5" s="1208"/>
      <c r="D5" s="1149"/>
      <c r="E5" s="1151"/>
      <c r="F5" s="1200"/>
      <c r="G5" s="1202"/>
      <c r="H5" s="1204"/>
    </row>
    <row r="6" spans="1:9" ht="24" customHeight="1" thickTop="1">
      <c r="A6" s="10"/>
      <c r="B6" s="1209"/>
      <c r="C6" s="1210"/>
      <c r="D6" s="703"/>
      <c r="E6" s="72"/>
      <c r="F6" s="354"/>
      <c r="G6" s="512" t="s">
        <v>256</v>
      </c>
      <c r="H6" s="355"/>
      <c r="I6" s="483"/>
    </row>
    <row r="7" spans="1:9" ht="24" customHeight="1">
      <c r="A7" s="25"/>
      <c r="B7" s="1211"/>
      <c r="C7" s="1212"/>
      <c r="D7" s="19"/>
      <c r="E7" s="73"/>
      <c r="F7" s="356"/>
      <c r="G7" s="513" t="s">
        <v>257</v>
      </c>
      <c r="H7" s="357"/>
      <c r="I7" s="483"/>
    </row>
    <row r="8" spans="1:9" ht="24" customHeight="1">
      <c r="A8" s="41"/>
      <c r="B8" s="1211"/>
      <c r="C8" s="1212"/>
      <c r="D8" s="40"/>
      <c r="E8" s="74"/>
      <c r="F8" s="75"/>
      <c r="G8" s="708" t="s">
        <v>258</v>
      </c>
      <c r="H8" s="358"/>
      <c r="I8" s="483"/>
    </row>
    <row r="9" spans="1:9" ht="24" customHeight="1">
      <c r="A9" s="41"/>
      <c r="B9" s="1211"/>
      <c r="C9" s="1212"/>
      <c r="D9" s="40"/>
      <c r="E9" s="74"/>
      <c r="F9" s="75"/>
      <c r="G9" s="708" t="s">
        <v>256</v>
      </c>
      <c r="H9" s="358"/>
      <c r="I9" s="483"/>
    </row>
    <row r="10" spans="1:9" ht="24" customHeight="1">
      <c r="A10" s="41"/>
      <c r="B10" s="1211"/>
      <c r="C10" s="1212"/>
      <c r="D10" s="40"/>
      <c r="E10" s="74"/>
      <c r="F10" s="75"/>
      <c r="G10" s="708" t="s">
        <v>257</v>
      </c>
      <c r="H10" s="358"/>
      <c r="I10" s="483"/>
    </row>
    <row r="11" spans="1:9" ht="24" customHeight="1">
      <c r="A11" s="25"/>
      <c r="B11" s="1211"/>
      <c r="C11" s="1212"/>
      <c r="D11" s="40"/>
      <c r="E11" s="74"/>
      <c r="F11" s="75"/>
      <c r="G11" s="708" t="s">
        <v>258</v>
      </c>
      <c r="H11" s="359"/>
      <c r="I11" s="483"/>
    </row>
    <row r="12" spans="1:9" ht="24" customHeight="1" thickBot="1">
      <c r="A12" s="76"/>
      <c r="B12" s="1213"/>
      <c r="C12" s="1214"/>
      <c r="D12" s="78"/>
      <c r="E12" s="462"/>
      <c r="F12" s="62"/>
      <c r="G12" s="79"/>
      <c r="H12" s="360"/>
    </row>
    <row r="13" spans="1:9" ht="30" customHeight="1">
      <c r="A13" s="1143" t="s">
        <v>259</v>
      </c>
      <c r="B13" s="1144"/>
      <c r="C13" s="1144"/>
      <c r="D13" s="1144"/>
      <c r="E13" s="461">
        <f>SUM(E6:E12)</f>
        <v>0</v>
      </c>
      <c r="F13" s="53"/>
      <c r="G13" s="53"/>
      <c r="H13" s="51"/>
    </row>
    <row r="14" spans="1:9" s="70" customFormat="1" ht="12" customHeight="1">
      <c r="A14" s="80"/>
      <c r="B14" s="80"/>
      <c r="C14" s="80"/>
      <c r="D14" s="80"/>
      <c r="E14" s="80"/>
      <c r="F14" s="80"/>
      <c r="G14" s="80"/>
      <c r="H14" s="80"/>
    </row>
    <row r="15" spans="1:9" s="70" customFormat="1" ht="26.15" customHeight="1" thickBot="1">
      <c r="A15" s="248" t="s">
        <v>260</v>
      </c>
      <c r="B15" s="249"/>
      <c r="C15" s="249"/>
      <c r="D15" s="250"/>
      <c r="E15" s="250"/>
      <c r="F15" s="250"/>
      <c r="G15" s="250"/>
      <c r="H15" s="250"/>
    </row>
    <row r="16" spans="1:9" s="70" customFormat="1" ht="26.15" customHeight="1">
      <c r="A16" s="1197" t="s">
        <v>250</v>
      </c>
      <c r="B16" s="1146" t="s">
        <v>199</v>
      </c>
      <c r="C16" s="1146" t="s">
        <v>200</v>
      </c>
      <c r="D16" s="1148" t="s">
        <v>261</v>
      </c>
      <c r="E16" s="1150" t="s">
        <v>202</v>
      </c>
      <c r="F16" s="1152" t="s">
        <v>203</v>
      </c>
      <c r="G16" s="1153"/>
      <c r="H16" s="1154"/>
    </row>
    <row r="17" spans="1:8" s="70" customFormat="1" ht="26.15" customHeight="1" thickBot="1">
      <c r="A17" s="1198"/>
      <c r="B17" s="1147"/>
      <c r="C17" s="1147"/>
      <c r="D17" s="1149"/>
      <c r="E17" s="1151"/>
      <c r="F17" s="1155"/>
      <c r="G17" s="1156"/>
      <c r="H17" s="1157"/>
    </row>
    <row r="18" spans="1:8" s="70" customFormat="1" ht="26.15" customHeight="1" thickTop="1">
      <c r="A18" s="41"/>
      <c r="B18" s="58"/>
      <c r="C18" s="510"/>
      <c r="D18" s="514"/>
      <c r="E18" s="74">
        <f>C18*D18</f>
        <v>0</v>
      </c>
      <c r="F18" s="1137"/>
      <c r="G18" s="1138"/>
      <c r="H18" s="1139"/>
    </row>
    <row r="19" spans="1:8" s="70" customFormat="1" ht="26.15" customHeight="1">
      <c r="A19" s="41"/>
      <c r="B19" s="58"/>
      <c r="C19" s="510"/>
      <c r="D19" s="514"/>
      <c r="E19" s="74">
        <f>C19*D19</f>
        <v>0</v>
      </c>
      <c r="F19" s="1140"/>
      <c r="G19" s="1141"/>
      <c r="H19" s="1142"/>
    </row>
    <row r="20" spans="1:8" s="70" customFormat="1" ht="26.15" customHeight="1">
      <c r="A20" s="41"/>
      <c r="B20" s="58"/>
      <c r="C20" s="510"/>
      <c r="D20" s="514"/>
      <c r="E20" s="74">
        <f>C20*D20</f>
        <v>0</v>
      </c>
      <c r="F20" s="1140"/>
      <c r="G20" s="1141"/>
      <c r="H20" s="1142"/>
    </row>
    <row r="21" spans="1:8" s="70" customFormat="1" ht="26.15" customHeight="1">
      <c r="A21" s="25"/>
      <c r="B21" s="58"/>
      <c r="C21" s="510"/>
      <c r="D21" s="514"/>
      <c r="E21" s="74">
        <f>C21*D21</f>
        <v>0</v>
      </c>
      <c r="F21" s="1140"/>
      <c r="G21" s="1141"/>
      <c r="H21" s="1142"/>
    </row>
    <row r="22" spans="1:8" s="70" customFormat="1" ht="26.15" customHeight="1" thickBot="1">
      <c r="A22" s="76"/>
      <c r="B22" s="77"/>
      <c r="C22" s="515"/>
      <c r="D22" s="516"/>
      <c r="E22" s="462">
        <f>C22*D22</f>
        <v>0</v>
      </c>
      <c r="F22" s="1140"/>
      <c r="G22" s="1141"/>
      <c r="H22" s="1142"/>
    </row>
    <row r="23" spans="1:8" s="70" customFormat="1" ht="26.15" customHeight="1" thickTop="1" thickBot="1">
      <c r="A23" s="1143" t="s">
        <v>259</v>
      </c>
      <c r="B23" s="1144"/>
      <c r="C23" s="1144"/>
      <c r="D23" s="1144"/>
      <c r="E23" s="461">
        <f>SUM(E18:E22)</f>
        <v>0</v>
      </c>
      <c r="F23" s="1145"/>
      <c r="G23" s="1145"/>
      <c r="H23" s="1145"/>
    </row>
    <row r="24" spans="1:8" s="70" customFormat="1" ht="20.9" customHeight="1">
      <c r="A24" s="80"/>
      <c r="B24" s="80"/>
      <c r="C24" s="80"/>
      <c r="D24" s="80"/>
      <c r="E24" s="80"/>
      <c r="F24" s="80"/>
      <c r="G24" s="80"/>
      <c r="H24" s="80"/>
    </row>
    <row r="25" spans="1:8" ht="24" customHeight="1" thickBot="1">
      <c r="A25" s="248" t="s">
        <v>262</v>
      </c>
      <c r="B25" s="249"/>
      <c r="C25" s="249"/>
      <c r="D25" s="250"/>
      <c r="E25" s="250"/>
      <c r="F25" s="250"/>
      <c r="G25" s="250"/>
      <c r="H25" s="250"/>
    </row>
    <row r="26" spans="1:8" s="70" customFormat="1" ht="18" customHeight="1">
      <c r="A26" s="1197" t="s">
        <v>250</v>
      </c>
      <c r="B26" s="1206" t="s">
        <v>199</v>
      </c>
      <c r="C26" s="1207"/>
      <c r="D26" s="1148" t="s">
        <v>251</v>
      </c>
      <c r="E26" s="1150" t="s">
        <v>202</v>
      </c>
      <c r="F26" s="1152" t="s">
        <v>255</v>
      </c>
      <c r="G26" s="1153"/>
      <c r="H26" s="1154"/>
    </row>
    <row r="27" spans="1:8" s="70" customFormat="1" ht="18" customHeight="1" thickBot="1">
      <c r="A27" s="1198"/>
      <c r="B27" s="1149"/>
      <c r="C27" s="1208"/>
      <c r="D27" s="1149"/>
      <c r="E27" s="1151"/>
      <c r="F27" s="1155"/>
      <c r="G27" s="1156"/>
      <c r="H27" s="1157"/>
    </row>
    <row r="28" spans="1:8" ht="24" customHeight="1" thickTop="1">
      <c r="A28" s="41"/>
      <c r="B28" s="1209"/>
      <c r="C28" s="1210"/>
      <c r="D28" s="40"/>
      <c r="E28" s="74"/>
      <c r="F28" s="1137"/>
      <c r="G28" s="1138"/>
      <c r="H28" s="1139"/>
    </row>
    <row r="29" spans="1:8" ht="24" customHeight="1">
      <c r="A29" s="41"/>
      <c r="B29" s="1211"/>
      <c r="C29" s="1212"/>
      <c r="D29" s="40"/>
      <c r="E29" s="74"/>
      <c r="F29" s="1140"/>
      <c r="G29" s="1141"/>
      <c r="H29" s="1142"/>
    </row>
    <row r="30" spans="1:8" ht="24" customHeight="1">
      <c r="A30" s="41"/>
      <c r="B30" s="1211"/>
      <c r="C30" s="1212"/>
      <c r="D30" s="40"/>
      <c r="E30" s="74"/>
      <c r="F30" s="1140"/>
      <c r="G30" s="1141"/>
      <c r="H30" s="1142"/>
    </row>
    <row r="31" spans="1:8" ht="24" customHeight="1">
      <c r="A31" s="25"/>
      <c r="B31" s="1211"/>
      <c r="C31" s="1212"/>
      <c r="D31" s="40"/>
      <c r="E31" s="74"/>
      <c r="F31" s="1140"/>
      <c r="G31" s="1141"/>
      <c r="H31" s="1142"/>
    </row>
    <row r="32" spans="1:8" ht="24" customHeight="1">
      <c r="A32" s="76"/>
      <c r="B32" s="1213"/>
      <c r="C32" s="1214"/>
      <c r="D32" s="78"/>
      <c r="E32" s="462"/>
      <c r="F32" s="1140"/>
      <c r="G32" s="1141"/>
      <c r="H32" s="1142"/>
    </row>
    <row r="33" spans="1:8" ht="30" customHeight="1">
      <c r="A33" s="1143" t="s">
        <v>259</v>
      </c>
      <c r="B33" s="1144"/>
      <c r="C33" s="1144"/>
      <c r="D33" s="1144"/>
      <c r="E33" s="461">
        <f>SUM(E28:E32)</f>
        <v>0</v>
      </c>
      <c r="F33" s="1145"/>
      <c r="G33" s="1145"/>
      <c r="H33" s="1145"/>
    </row>
    <row r="34" spans="1:8" ht="29.25" customHeight="1">
      <c r="G34" s="81" t="s">
        <v>263</v>
      </c>
      <c r="H34" s="361">
        <f>E13+E23+E33</f>
        <v>0</v>
      </c>
    </row>
    <row r="35" spans="1:8" ht="29.25" customHeight="1">
      <c r="H35" s="82"/>
    </row>
    <row r="36" spans="1:8" s="70" customFormat="1" ht="122.25" customHeight="1">
      <c r="A36" s="1171" t="s">
        <v>264</v>
      </c>
      <c r="B36" s="1171"/>
      <c r="C36" s="1171"/>
      <c r="D36" s="1171"/>
      <c r="E36" s="1171"/>
      <c r="F36" s="1171"/>
      <c r="G36" s="1171"/>
      <c r="H36" s="1171"/>
    </row>
  </sheetData>
  <mergeCells count="47">
    <mergeCell ref="B29:C29"/>
    <mergeCell ref="B30:C30"/>
    <mergeCell ref="B31:C31"/>
    <mergeCell ref="B32:C32"/>
    <mergeCell ref="B10:C10"/>
    <mergeCell ref="B11:C11"/>
    <mergeCell ref="B12:C12"/>
    <mergeCell ref="B26:C27"/>
    <mergeCell ref="B28:C28"/>
    <mergeCell ref="C16:C17"/>
    <mergeCell ref="B4:C5"/>
    <mergeCell ref="B6:C6"/>
    <mergeCell ref="B7:C7"/>
    <mergeCell ref="B8:C8"/>
    <mergeCell ref="B9:C9"/>
    <mergeCell ref="A2:H2"/>
    <mergeCell ref="A13:D13"/>
    <mergeCell ref="F28:H28"/>
    <mergeCell ref="F29:H29"/>
    <mergeCell ref="A16:A17"/>
    <mergeCell ref="B16:B17"/>
    <mergeCell ref="D16:D17"/>
    <mergeCell ref="E16:E17"/>
    <mergeCell ref="F16:H17"/>
    <mergeCell ref="F18:H18"/>
    <mergeCell ref="F19:H19"/>
    <mergeCell ref="F20:H20"/>
    <mergeCell ref="F21:H21"/>
    <mergeCell ref="F22:H22"/>
    <mergeCell ref="A23:D23"/>
    <mergeCell ref="F23:H23"/>
    <mergeCell ref="A36:H36"/>
    <mergeCell ref="A4:A5"/>
    <mergeCell ref="A26:A27"/>
    <mergeCell ref="D4:D5"/>
    <mergeCell ref="D26:D27"/>
    <mergeCell ref="E4:E5"/>
    <mergeCell ref="E26:E27"/>
    <mergeCell ref="F4:F5"/>
    <mergeCell ref="G4:G5"/>
    <mergeCell ref="H4:H5"/>
    <mergeCell ref="F26:H27"/>
    <mergeCell ref="F30:H30"/>
    <mergeCell ref="F31:H31"/>
    <mergeCell ref="F32:H32"/>
    <mergeCell ref="A33:D33"/>
    <mergeCell ref="F33:H33"/>
  </mergeCells>
  <phoneticPr fontId="56"/>
  <dataValidations count="2">
    <dataValidation type="list" allowBlank="1" showInputMessage="1" showErrorMessage="1" sqref="G6:G12" xr:uid="{00000000-0002-0000-0D00-000000000000}">
      <formula1>"本邦調達,現地調達,第三国調達"</formula1>
    </dataValidation>
    <dataValidation type="list" allowBlank="1" showInputMessage="1" showErrorMessage="1" sqref="F6:F12" xr:uid="{00000000-0002-0000-0D00-000001000000}">
      <formula1>"有,無"</formula1>
    </dataValidation>
  </dataValidations>
  <printOptions horizontalCentered="1"/>
  <pageMargins left="0.70866141732283472" right="0.70866141732283472" top="0.55118110236220474" bottom="0.35433070866141736" header="0.31496062992125984" footer="0.31496062992125984"/>
  <pageSetup paperSize="9" scale="58" orientation="landscape" blackAndWhite="1" r:id="rId1"/>
  <headerFooter>
    <oddHeader>&amp;R&amp;K0000002020年4月1日公示以降（2023.06版）</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I36"/>
  <sheetViews>
    <sheetView tabSelected="1" workbookViewId="0">
      <selection activeCell="J4" sqref="J4"/>
    </sheetView>
  </sheetViews>
  <sheetFormatPr defaultColWidth="9" defaultRowHeight="14"/>
  <cols>
    <col min="1" max="1" width="9.08203125" style="5" customWidth="1"/>
    <col min="2" max="2" width="25.58203125" style="5" customWidth="1"/>
    <col min="3" max="3" width="8.58203125" style="5" customWidth="1"/>
    <col min="4" max="6" width="12.58203125" style="5" customWidth="1"/>
    <col min="7" max="7" width="16.08203125" style="5" customWidth="1"/>
    <col min="8" max="8" width="24.58203125" style="5" customWidth="1"/>
    <col min="9" max="16384" width="9" style="5"/>
  </cols>
  <sheetData>
    <row r="1" spans="1:8" ht="18" customHeight="1">
      <c r="H1" s="6" t="s">
        <v>265</v>
      </c>
    </row>
    <row r="2" spans="1:8" ht="30" customHeight="1">
      <c r="A2" s="1205" t="s">
        <v>266</v>
      </c>
      <c r="B2" s="1205"/>
      <c r="C2" s="1205"/>
      <c r="D2" s="1205"/>
      <c r="E2" s="1205"/>
      <c r="F2" s="1205"/>
      <c r="G2" s="1205"/>
      <c r="H2" s="1205"/>
    </row>
    <row r="3" spans="1:8" ht="24" customHeight="1">
      <c r="A3" s="4" t="s">
        <v>267</v>
      </c>
      <c r="B3" s="7"/>
      <c r="C3" s="7"/>
      <c r="D3" s="7"/>
      <c r="E3" s="7"/>
      <c r="F3" s="7"/>
      <c r="G3" s="7"/>
      <c r="H3" s="8"/>
    </row>
    <row r="4" spans="1:8" ht="18" customHeight="1">
      <c r="A4" s="1197" t="s">
        <v>250</v>
      </c>
      <c r="B4" s="1207" t="s">
        <v>268</v>
      </c>
      <c r="C4" s="1148" t="s">
        <v>251</v>
      </c>
      <c r="D4" s="1243" t="s">
        <v>269</v>
      </c>
      <c r="E4" s="1244"/>
      <c r="F4" s="1244"/>
      <c r="G4" s="1245"/>
      <c r="H4" s="1203" t="s">
        <v>255</v>
      </c>
    </row>
    <row r="5" spans="1:8" ht="18" customHeight="1">
      <c r="A5" s="1198"/>
      <c r="B5" s="1208"/>
      <c r="C5" s="1149"/>
      <c r="D5" s="704" t="s">
        <v>270</v>
      </c>
      <c r="E5" s="697" t="s">
        <v>271</v>
      </c>
      <c r="F5" s="9" t="s">
        <v>272</v>
      </c>
      <c r="G5" s="705" t="s">
        <v>273</v>
      </c>
      <c r="H5" s="1204"/>
    </row>
    <row r="6" spans="1:8" ht="24" customHeight="1">
      <c r="A6" s="10"/>
      <c r="B6" s="11"/>
      <c r="C6" s="703"/>
      <c r="D6" s="12"/>
      <c r="E6" s="13"/>
      <c r="F6" s="14"/>
      <c r="G6" s="15"/>
      <c r="H6" s="16"/>
    </row>
    <row r="7" spans="1:8" ht="24" customHeight="1">
      <c r="A7" s="17"/>
      <c r="B7" s="18"/>
      <c r="C7" s="19"/>
      <c r="D7" s="20"/>
      <c r="E7" s="21"/>
      <c r="F7" s="22"/>
      <c r="G7" s="23"/>
      <c r="H7" s="24"/>
    </row>
    <row r="8" spans="1:8" ht="24" customHeight="1">
      <c r="A8" s="25"/>
      <c r="B8" s="18"/>
      <c r="C8" s="702"/>
      <c r="D8" s="26"/>
      <c r="E8" s="27"/>
      <c r="F8" s="28"/>
      <c r="G8" s="29"/>
      <c r="H8" s="24"/>
    </row>
    <row r="9" spans="1:8" ht="24" customHeight="1">
      <c r="A9" s="30"/>
      <c r="B9" s="31"/>
      <c r="C9" s="32"/>
      <c r="D9" s="1236" t="s">
        <v>274</v>
      </c>
      <c r="E9" s="1246"/>
      <c r="F9" s="1247"/>
      <c r="G9" s="33">
        <f>SUM(G6:G8)</f>
        <v>0</v>
      </c>
      <c r="H9" s="34"/>
    </row>
    <row r="10" spans="1:8" ht="24" customHeight="1">
      <c r="A10" s="17"/>
      <c r="B10" s="18"/>
      <c r="C10" s="35"/>
      <c r="D10" s="36"/>
      <c r="E10" s="37"/>
      <c r="F10" s="38"/>
      <c r="G10" s="23"/>
      <c r="H10" s="39"/>
    </row>
    <row r="11" spans="1:8" ht="24" customHeight="1">
      <c r="A11" s="25"/>
      <c r="B11" s="18"/>
      <c r="C11" s="40"/>
      <c r="D11" s="41"/>
      <c r="E11" s="42"/>
      <c r="F11" s="43"/>
      <c r="G11" s="44"/>
      <c r="H11" s="24"/>
    </row>
    <row r="12" spans="1:8" ht="24" customHeight="1">
      <c r="A12" s="30"/>
      <c r="B12" s="31"/>
      <c r="C12" s="32"/>
      <c r="D12" s="1236" t="s">
        <v>274</v>
      </c>
      <c r="E12" s="1246"/>
      <c r="F12" s="1247"/>
      <c r="G12" s="45">
        <f>SUM(G10:G11)</f>
        <v>0</v>
      </c>
      <c r="H12" s="34"/>
    </row>
    <row r="13" spans="1:8" ht="24" customHeight="1">
      <c r="A13" s="17"/>
      <c r="B13" s="18"/>
      <c r="C13" s="35"/>
      <c r="D13" s="36"/>
      <c r="E13" s="37"/>
      <c r="F13" s="38"/>
      <c r="G13" s="46"/>
      <c r="H13" s="39"/>
    </row>
    <row r="14" spans="1:8" ht="24" customHeight="1">
      <c r="A14" s="25"/>
      <c r="B14" s="18"/>
      <c r="C14" s="40"/>
      <c r="D14" s="41"/>
      <c r="E14" s="42"/>
      <c r="F14" s="43"/>
      <c r="G14" s="44"/>
      <c r="H14" s="24"/>
    </row>
    <row r="15" spans="1:8" ht="24" customHeight="1">
      <c r="A15" s="30"/>
      <c r="B15" s="31"/>
      <c r="C15" s="47"/>
      <c r="D15" s="1236" t="s">
        <v>274</v>
      </c>
      <c r="E15" s="1246"/>
      <c r="F15" s="1247"/>
      <c r="G15" s="33">
        <f>SUM(G13:G14)</f>
        <v>0</v>
      </c>
      <c r="H15" s="34"/>
    </row>
    <row r="16" spans="1:8" ht="24" customHeight="1">
      <c r="A16" s="17"/>
      <c r="B16" s="18"/>
      <c r="C16" s="35"/>
      <c r="D16" s="36"/>
      <c r="E16" s="37"/>
      <c r="F16" s="38"/>
      <c r="G16" s="23"/>
      <c r="H16" s="48"/>
    </row>
    <row r="17" spans="1:9" ht="24" customHeight="1">
      <c r="A17" s="25"/>
      <c r="B17" s="18"/>
      <c r="C17" s="40"/>
      <c r="D17" s="41"/>
      <c r="E17" s="42"/>
      <c r="F17" s="43"/>
      <c r="G17" s="44"/>
      <c r="H17" s="39"/>
    </row>
    <row r="18" spans="1:9" ht="24" customHeight="1">
      <c r="A18" s="49"/>
      <c r="B18" s="31"/>
      <c r="C18" s="50"/>
      <c r="D18" s="1236" t="s">
        <v>274</v>
      </c>
      <c r="E18" s="1237"/>
      <c r="F18" s="1238"/>
      <c r="G18" s="465">
        <f>SUM(G16:G17)</f>
        <v>0</v>
      </c>
      <c r="H18" s="34"/>
    </row>
    <row r="19" spans="1:9" ht="30" customHeight="1">
      <c r="A19" s="1239"/>
      <c r="B19" s="1239"/>
      <c r="C19" s="1240"/>
      <c r="D19" s="1241" t="s">
        <v>128</v>
      </c>
      <c r="E19" s="1242"/>
      <c r="F19" s="1242"/>
      <c r="G19" s="461">
        <f>G9+G12+G15+G18</f>
        <v>0</v>
      </c>
      <c r="H19" s="51"/>
    </row>
    <row r="20" spans="1:9" ht="15" customHeight="1">
      <c r="A20" s="52"/>
      <c r="B20" s="52"/>
      <c r="C20" s="707"/>
      <c r="D20" s="706"/>
      <c r="E20" s="706"/>
      <c r="F20" s="706"/>
      <c r="G20" s="53"/>
      <c r="H20" s="51"/>
    </row>
    <row r="21" spans="1:9" ht="24" customHeight="1">
      <c r="A21" s="4" t="s">
        <v>275</v>
      </c>
      <c r="B21" s="7"/>
      <c r="C21" s="7"/>
      <c r="D21" s="7"/>
      <c r="E21" s="7"/>
      <c r="F21" s="7"/>
      <c r="G21" s="7"/>
      <c r="H21" s="8"/>
    </row>
    <row r="22" spans="1:9" ht="18" customHeight="1">
      <c r="A22" s="1197" t="s">
        <v>250</v>
      </c>
      <c r="B22" s="1146" t="s">
        <v>199</v>
      </c>
      <c r="C22" s="1148" t="s">
        <v>251</v>
      </c>
      <c r="D22" s="1201" t="s">
        <v>276</v>
      </c>
      <c r="E22" s="1232" t="s">
        <v>255</v>
      </c>
      <c r="F22" s="1233"/>
      <c r="G22" s="1203"/>
    </row>
    <row r="23" spans="1:9" ht="18" customHeight="1">
      <c r="A23" s="1198"/>
      <c r="B23" s="1147"/>
      <c r="C23" s="1149"/>
      <c r="D23" s="1151"/>
      <c r="E23" s="1234"/>
      <c r="F23" s="1235"/>
      <c r="G23" s="1204"/>
    </row>
    <row r="24" spans="1:9" ht="24" customHeight="1">
      <c r="A24" s="54"/>
      <c r="B24" s="1224"/>
      <c r="C24" s="55"/>
      <c r="D24" s="72"/>
      <c r="E24" s="1225"/>
      <c r="F24" s="1226"/>
      <c r="G24" s="1227"/>
      <c r="I24" s="482"/>
    </row>
    <row r="25" spans="1:9" ht="24" customHeight="1">
      <c r="A25" s="56"/>
      <c r="B25" s="1216"/>
      <c r="C25" s="57"/>
      <c r="D25" s="73"/>
      <c r="E25" s="1218"/>
      <c r="F25" s="1219"/>
      <c r="G25" s="1220"/>
      <c r="I25" s="482"/>
    </row>
    <row r="26" spans="1:9" ht="24" customHeight="1">
      <c r="A26" s="58"/>
      <c r="B26" s="1216"/>
      <c r="C26" s="59"/>
      <c r="D26" s="462"/>
      <c r="E26" s="1218"/>
      <c r="F26" s="1219"/>
      <c r="G26" s="1220"/>
      <c r="I26" s="482"/>
    </row>
    <row r="27" spans="1:9" ht="24" customHeight="1">
      <c r="A27" s="60"/>
      <c r="B27" s="1217"/>
      <c r="C27" s="61" t="s">
        <v>274</v>
      </c>
      <c r="D27" s="62">
        <f>SUM(D24:D26)</f>
        <v>0</v>
      </c>
      <c r="E27" s="1221"/>
      <c r="F27" s="1222"/>
      <c r="G27" s="1223"/>
    </row>
    <row r="28" spans="1:9" ht="24" customHeight="1">
      <c r="A28" s="56"/>
      <c r="B28" s="1216"/>
      <c r="C28" s="35"/>
      <c r="D28" s="73"/>
      <c r="E28" s="1218"/>
      <c r="F28" s="1219"/>
      <c r="G28" s="1220"/>
      <c r="I28" s="482"/>
    </row>
    <row r="29" spans="1:9" ht="24" customHeight="1">
      <c r="A29" s="58"/>
      <c r="B29" s="1216"/>
      <c r="C29" s="40"/>
      <c r="D29" s="74"/>
      <c r="E29" s="1218"/>
      <c r="F29" s="1219"/>
      <c r="G29" s="1220"/>
      <c r="I29" s="482"/>
    </row>
    <row r="30" spans="1:9" ht="24" customHeight="1">
      <c r="A30" s="63"/>
      <c r="B30" s="1217"/>
      <c r="C30" s="64" t="s">
        <v>274</v>
      </c>
      <c r="D30" s="65">
        <f>SUM(D28:D29)</f>
        <v>0</v>
      </c>
      <c r="E30" s="1221"/>
      <c r="F30" s="1222"/>
      <c r="G30" s="1223"/>
    </row>
    <row r="31" spans="1:9" ht="30" customHeight="1">
      <c r="A31" s="1228" t="s">
        <v>277</v>
      </c>
      <c r="B31" s="1229"/>
      <c r="C31" s="1230"/>
      <c r="D31" s="66">
        <f>D27+D30</f>
        <v>0</v>
      </c>
      <c r="E31" s="67"/>
      <c r="F31" s="251"/>
      <c r="G31" s="251"/>
      <c r="H31" s="3"/>
    </row>
    <row r="32" spans="1:9" ht="30" customHeight="1">
      <c r="A32" s="1186" t="s">
        <v>278</v>
      </c>
      <c r="B32" s="1187"/>
      <c r="C32" s="1187"/>
      <c r="D32" s="461">
        <f>ROUNDDOWN(D31*100/110,0)</f>
        <v>0</v>
      </c>
      <c r="E32" s="4"/>
      <c r="F32" s="3"/>
      <c r="G32" s="3"/>
      <c r="H32" s="3"/>
    </row>
    <row r="33" spans="1:8" ht="30" customHeight="1">
      <c r="A33" s="706"/>
      <c r="B33" s="706"/>
      <c r="C33" s="706"/>
      <c r="D33" s="53"/>
      <c r="E33" s="51"/>
      <c r="F33" s="3"/>
      <c r="G33" s="3"/>
      <c r="H33" s="3"/>
    </row>
    <row r="34" spans="1:8" ht="30" customHeight="1">
      <c r="A34" s="706"/>
      <c r="B34" s="706"/>
      <c r="C34" s="706"/>
      <c r="D34" s="3"/>
      <c r="E34" s="3"/>
      <c r="F34" s="362" t="s">
        <v>279</v>
      </c>
      <c r="G34" s="68">
        <f>G19+D32</f>
        <v>0</v>
      </c>
      <c r="H34" s="3"/>
    </row>
    <row r="35" spans="1:8" ht="18" customHeight="1">
      <c r="A35" s="707"/>
      <c r="B35" s="363"/>
      <c r="C35" s="1231" t="s">
        <v>280</v>
      </c>
      <c r="D35" s="1231"/>
      <c r="E35" s="1231"/>
      <c r="F35" s="1231"/>
      <c r="G35" s="1231"/>
      <c r="H35" s="1231"/>
    </row>
    <row r="36" spans="1:8" ht="121.5" customHeight="1">
      <c r="A36" s="1215" t="s">
        <v>281</v>
      </c>
      <c r="B36" s="1215"/>
      <c r="C36" s="1215"/>
      <c r="D36" s="1215"/>
      <c r="E36" s="1215"/>
      <c r="F36" s="1215"/>
      <c r="G36" s="1215"/>
      <c r="H36" s="1215"/>
    </row>
  </sheetData>
  <mergeCells count="25">
    <mergeCell ref="A2:H2"/>
    <mergeCell ref="D4:G4"/>
    <mergeCell ref="D9:F9"/>
    <mergeCell ref="D12:F12"/>
    <mergeCell ref="D15:F15"/>
    <mergeCell ref="C4:C5"/>
    <mergeCell ref="C22:C23"/>
    <mergeCell ref="D22:D23"/>
    <mergeCell ref="H4:H5"/>
    <mergeCell ref="E22:G23"/>
    <mergeCell ref="D18:F18"/>
    <mergeCell ref="A19:C19"/>
    <mergeCell ref="D19:F19"/>
    <mergeCell ref="A4:A5"/>
    <mergeCell ref="A22:A23"/>
    <mergeCell ref="B4:B5"/>
    <mergeCell ref="B22:B23"/>
    <mergeCell ref="A36:H36"/>
    <mergeCell ref="B28:B30"/>
    <mergeCell ref="E28:G30"/>
    <mergeCell ref="B24:B27"/>
    <mergeCell ref="E24:G27"/>
    <mergeCell ref="A31:C31"/>
    <mergeCell ref="A32:C32"/>
    <mergeCell ref="C35:H35"/>
  </mergeCells>
  <phoneticPr fontId="56"/>
  <printOptions horizontalCentered="1"/>
  <pageMargins left="0.70866141732283472" right="0.70866141732283472" top="0.55118110236220474" bottom="0.35433070866141736" header="0.31496062992125984" footer="0.31496062992125984"/>
  <pageSetup paperSize="9" scale="60" orientation="landscape" blackAndWhite="1" r:id="rId1"/>
  <headerFooter>
    <oddHeader>&amp;R&amp;K0000002020年4月1日公示以降（2023.06版）</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J23"/>
  <sheetViews>
    <sheetView topLeftCell="A18" workbookViewId="0">
      <selection activeCell="A22" sqref="A22:J22"/>
    </sheetView>
  </sheetViews>
  <sheetFormatPr defaultColWidth="9" defaultRowHeight="14.25" customHeight="1"/>
  <cols>
    <col min="1" max="1" width="5.08203125" customWidth="1"/>
    <col min="2" max="2" width="31.08203125" customWidth="1"/>
    <col min="3" max="10" width="16.08203125" customWidth="1"/>
    <col min="11" max="11" width="14.58203125" customWidth="1"/>
  </cols>
  <sheetData>
    <row r="1" spans="1:10" ht="15" customHeight="1">
      <c r="J1" s="1" t="s">
        <v>28</v>
      </c>
    </row>
    <row r="2" spans="1:10" ht="24" customHeight="1">
      <c r="A2" s="968" t="s">
        <v>29</v>
      </c>
      <c r="B2" s="968"/>
      <c r="C2" s="968"/>
      <c r="D2" s="968"/>
      <c r="E2" s="968"/>
      <c r="F2" s="968"/>
      <c r="G2" s="968"/>
      <c r="H2" s="968"/>
      <c r="I2" s="968"/>
      <c r="J2" s="968"/>
    </row>
    <row r="3" spans="1:10" ht="14.5" thickBot="1">
      <c r="A3" s="133"/>
      <c r="B3" s="133"/>
      <c r="C3" s="134"/>
      <c r="D3" s="134"/>
      <c r="E3" s="134"/>
      <c r="F3" s="134"/>
      <c r="G3" s="134"/>
      <c r="H3" s="134"/>
      <c r="I3" s="134"/>
      <c r="J3" s="129" t="s">
        <v>30</v>
      </c>
    </row>
    <row r="4" spans="1:10" s="132" customFormat="1" ht="30" customHeight="1" thickTop="1" thickBot="1">
      <c r="A4" s="1008" t="s">
        <v>31</v>
      </c>
      <c r="B4" s="1009"/>
      <c r="C4" s="135" t="s">
        <v>32</v>
      </c>
      <c r="D4" s="755" t="s">
        <v>33</v>
      </c>
      <c r="E4" s="789" t="s">
        <v>34</v>
      </c>
      <c r="F4" s="869" t="s">
        <v>35</v>
      </c>
      <c r="G4" s="135" t="s">
        <v>36</v>
      </c>
      <c r="H4" s="870" t="s">
        <v>37</v>
      </c>
      <c r="I4" s="789" t="s">
        <v>38</v>
      </c>
      <c r="J4" s="763" t="s">
        <v>39</v>
      </c>
    </row>
    <row r="5" spans="1:10" s="132" customFormat="1" ht="22.5" customHeight="1" thickTop="1">
      <c r="A5" s="136" t="s">
        <v>40</v>
      </c>
      <c r="B5" s="137"/>
      <c r="C5" s="138"/>
      <c r="D5" s="771"/>
      <c r="E5" s="795">
        <f>C5-D5</f>
        <v>0</v>
      </c>
      <c r="F5" s="777"/>
      <c r="G5" s="139"/>
      <c r="H5" s="756"/>
      <c r="I5" s="783"/>
      <c r="J5" s="764"/>
    </row>
    <row r="6" spans="1:10" s="132" customFormat="1" ht="22.5" customHeight="1">
      <c r="A6" s="140" t="s">
        <v>41</v>
      </c>
      <c r="B6" s="141"/>
      <c r="C6" s="871">
        <f>SUM(C7:C16)</f>
        <v>0</v>
      </c>
      <c r="D6" s="772">
        <f>SUM(D7:D16)</f>
        <v>0</v>
      </c>
      <c r="E6" s="796">
        <f>C6-D6</f>
        <v>0</v>
      </c>
      <c r="F6" s="777"/>
      <c r="G6" s="139"/>
      <c r="H6" s="756"/>
      <c r="I6" s="783"/>
      <c r="J6" s="764"/>
    </row>
    <row r="7" spans="1:10" s="132" customFormat="1" ht="22.5" customHeight="1">
      <c r="A7" s="142"/>
      <c r="B7" s="143" t="s">
        <v>42</v>
      </c>
      <c r="C7" s="130"/>
      <c r="D7" s="773"/>
      <c r="E7" s="794"/>
      <c r="F7" s="778"/>
      <c r="G7" s="144"/>
      <c r="H7" s="757"/>
      <c r="I7" s="790"/>
      <c r="J7" s="765"/>
    </row>
    <row r="8" spans="1:10" s="132" customFormat="1" ht="22.5" customHeight="1">
      <c r="A8" s="142"/>
      <c r="B8" s="145" t="s">
        <v>43</v>
      </c>
      <c r="C8" s="130"/>
      <c r="D8" s="773"/>
      <c r="E8" s="784"/>
      <c r="F8" s="778"/>
      <c r="G8" s="144"/>
      <c r="H8" s="757"/>
      <c r="I8" s="790"/>
      <c r="J8" s="765"/>
    </row>
    <row r="9" spans="1:10" s="132" customFormat="1" ht="22.5" customHeight="1">
      <c r="A9" s="142"/>
      <c r="B9" s="145" t="s">
        <v>44</v>
      </c>
      <c r="C9" s="130"/>
      <c r="D9" s="773"/>
      <c r="E9" s="784"/>
      <c r="F9" s="778"/>
      <c r="G9" s="144"/>
      <c r="H9" s="757"/>
      <c r="I9" s="790"/>
      <c r="J9" s="765"/>
    </row>
    <row r="10" spans="1:10" s="132" customFormat="1" ht="22.5" customHeight="1">
      <c r="A10" s="142"/>
      <c r="B10" s="145" t="s">
        <v>45</v>
      </c>
      <c r="C10" s="130"/>
      <c r="D10" s="773"/>
      <c r="E10" s="784"/>
      <c r="F10" s="778"/>
      <c r="G10" s="144"/>
      <c r="H10" s="757"/>
      <c r="I10" s="790"/>
      <c r="J10" s="765"/>
    </row>
    <row r="11" spans="1:10" s="132" customFormat="1" ht="22.5" customHeight="1">
      <c r="A11" s="142"/>
      <c r="B11" s="146" t="s">
        <v>46</v>
      </c>
      <c r="C11" s="130"/>
      <c r="D11" s="773"/>
      <c r="E11" s="784"/>
      <c r="F11" s="778"/>
      <c r="G11" s="144"/>
      <c r="H11" s="757"/>
      <c r="I11" s="790"/>
      <c r="J11" s="765"/>
    </row>
    <row r="12" spans="1:10" s="132" customFormat="1" ht="22.5" customHeight="1">
      <c r="A12" s="147"/>
      <c r="B12" s="148" t="s">
        <v>47</v>
      </c>
      <c r="C12" s="130"/>
      <c r="D12" s="773"/>
      <c r="E12" s="785"/>
      <c r="F12" s="779"/>
      <c r="G12" s="149"/>
      <c r="H12" s="758"/>
      <c r="I12" s="791"/>
      <c r="J12" s="766"/>
    </row>
    <row r="13" spans="1:10" s="132" customFormat="1" ht="22.5" customHeight="1">
      <c r="A13" s="147"/>
      <c r="B13" s="148" t="s">
        <v>48</v>
      </c>
      <c r="C13" s="130"/>
      <c r="D13" s="773"/>
      <c r="E13" s="785"/>
      <c r="F13" s="779"/>
      <c r="G13" s="149"/>
      <c r="H13" s="758"/>
      <c r="I13" s="791"/>
      <c r="J13" s="766"/>
    </row>
    <row r="14" spans="1:10" s="132" customFormat="1" ht="22.5" customHeight="1">
      <c r="A14" s="142"/>
      <c r="B14" s="218" t="s">
        <v>49</v>
      </c>
      <c r="C14" s="130"/>
      <c r="D14" s="773"/>
      <c r="E14" s="784"/>
      <c r="F14" s="778"/>
      <c r="G14" s="144"/>
      <c r="H14" s="757"/>
      <c r="I14" s="790"/>
      <c r="J14" s="765"/>
    </row>
    <row r="15" spans="1:10" s="132" customFormat="1" ht="22.5" customHeight="1">
      <c r="A15" s="468"/>
      <c r="B15" s="872" t="s">
        <v>50</v>
      </c>
      <c r="C15" s="469"/>
      <c r="D15" s="774"/>
      <c r="E15" s="786"/>
      <c r="F15" s="780"/>
      <c r="G15" s="470"/>
      <c r="H15" s="759"/>
      <c r="I15" s="792"/>
      <c r="J15" s="767"/>
    </row>
    <row r="16" spans="1:10" s="132" customFormat="1" ht="22.5" customHeight="1">
      <c r="A16" s="471"/>
      <c r="B16" s="472" t="s">
        <v>51</v>
      </c>
      <c r="C16" s="873"/>
      <c r="D16" s="775"/>
      <c r="E16" s="787"/>
      <c r="F16" s="868"/>
      <c r="G16" s="473"/>
      <c r="H16" s="760"/>
      <c r="I16" s="793"/>
      <c r="J16" s="768"/>
    </row>
    <row r="17" spans="1:10" s="132" customFormat="1" ht="22.5" customHeight="1" thickBot="1">
      <c r="A17" s="474" t="s">
        <v>52</v>
      </c>
      <c r="B17" s="475"/>
      <c r="C17" s="476">
        <f>C5+C6</f>
        <v>0</v>
      </c>
      <c r="D17" s="762">
        <f>D5+D6</f>
        <v>0</v>
      </c>
      <c r="E17" s="799">
        <f>C17-D17</f>
        <v>0</v>
      </c>
      <c r="F17" s="781"/>
      <c r="G17" s="477"/>
      <c r="H17" s="761"/>
      <c r="I17" s="788"/>
      <c r="J17" s="769"/>
    </row>
    <row r="18" spans="1:10" s="132" customFormat="1" ht="22.5" customHeight="1" thickBot="1">
      <c r="A18" s="478" t="s">
        <v>53</v>
      </c>
      <c r="B18" s="475"/>
      <c r="C18" s="479"/>
      <c r="D18" s="776"/>
      <c r="E18" s="798">
        <f>C18-D18</f>
        <v>0</v>
      </c>
      <c r="F18" s="781"/>
      <c r="G18" s="477"/>
      <c r="H18" s="761"/>
      <c r="I18" s="788"/>
      <c r="J18" s="769"/>
    </row>
    <row r="19" spans="1:10" s="132" customFormat="1" ht="22.5" customHeight="1" thickBot="1">
      <c r="A19" s="1010" t="s">
        <v>54</v>
      </c>
      <c r="B19" s="1011"/>
      <c r="C19" s="476">
        <f>SUM(C17:C18)</f>
        <v>0</v>
      </c>
      <c r="D19" s="762">
        <f>SUM(D17:D18)</f>
        <v>0</v>
      </c>
      <c r="E19" s="800">
        <f>C19-D19</f>
        <v>0</v>
      </c>
      <c r="F19" s="782"/>
      <c r="G19" s="476"/>
      <c r="H19" s="762"/>
      <c r="I19" s="800">
        <f>F19+G19+H19</f>
        <v>0</v>
      </c>
      <c r="J19" s="770">
        <f>D19-I19</f>
        <v>0</v>
      </c>
    </row>
    <row r="20" spans="1:10" s="132" customFormat="1" ht="48.65" customHeight="1" thickBot="1">
      <c r="A20" s="692"/>
      <c r="B20" s="1014" t="s">
        <v>55</v>
      </c>
      <c r="C20" s="1015"/>
      <c r="D20" s="1015"/>
      <c r="E20" s="1016"/>
      <c r="F20" s="1015"/>
      <c r="G20" s="1015"/>
      <c r="H20" s="1015"/>
      <c r="I20" s="1016"/>
      <c r="J20" s="1017"/>
    </row>
    <row r="21" spans="1:10" s="132" customFormat="1" ht="22.5" customHeight="1">
      <c r="A21" s="481"/>
      <c r="B21" s="481"/>
      <c r="C21" s="480"/>
      <c r="D21" s="480"/>
      <c r="E21" s="480"/>
      <c r="F21" s="480"/>
      <c r="G21" s="480"/>
      <c r="H21" s="480"/>
      <c r="I21" s="480"/>
      <c r="J21" s="480"/>
    </row>
    <row r="22" spans="1:10" ht="106.5" customHeight="1">
      <c r="A22" s="1012" t="s">
        <v>56</v>
      </c>
      <c r="B22" s="1013"/>
      <c r="C22" s="1013"/>
      <c r="D22" s="1013"/>
      <c r="E22" s="1013"/>
      <c r="F22" s="1013"/>
      <c r="G22" s="1013"/>
      <c r="H22" s="1013"/>
      <c r="I22" s="1013"/>
      <c r="J22" s="1013"/>
    </row>
    <row r="23" spans="1:10" ht="14.9" customHeight="1">
      <c r="A23" s="132"/>
      <c r="B23" s="132"/>
      <c r="C23" s="132"/>
      <c r="D23" s="132"/>
      <c r="E23" s="132"/>
      <c r="F23" s="132"/>
      <c r="G23" s="132"/>
      <c r="H23" s="132"/>
      <c r="I23" s="132"/>
      <c r="J23" s="132"/>
    </row>
  </sheetData>
  <mergeCells count="5">
    <mergeCell ref="A2:J2"/>
    <mergeCell ref="A4:B4"/>
    <mergeCell ref="A19:B19"/>
    <mergeCell ref="A22:J22"/>
    <mergeCell ref="B20:J20"/>
  </mergeCells>
  <phoneticPr fontId="56"/>
  <printOptions horizontalCentered="1"/>
  <pageMargins left="0.70866141732283472" right="0.70866141732283472" top="0.55118110236220474" bottom="0.35433070866141736" header="0.31496062992125984" footer="0.31496062992125984"/>
  <pageSetup paperSize="9" scale="74" orientation="landscape" blackAndWhite="1" r:id="rId1"/>
  <headerFooter>
    <oddHeader>&amp;R&amp;K0000002020年4月1日公示以降（2023.06版）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7457" r:id="rId4" name="Check Box 1">
              <controlPr defaultSize="0" autoFill="0" autoLine="0" autoPict="0">
                <anchor moveWithCells="1">
                  <from>
                    <xdr:col>0</xdr:col>
                    <xdr:colOff>107950</xdr:colOff>
                    <xdr:row>19</xdr:row>
                    <xdr:rowOff>107950</xdr:rowOff>
                  </from>
                  <to>
                    <xdr:col>1</xdr:col>
                    <xdr:colOff>69850</xdr:colOff>
                    <xdr:row>20</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E37"/>
  <sheetViews>
    <sheetView topLeftCell="A25" workbookViewId="0">
      <selection activeCell="D34" sqref="D34"/>
    </sheetView>
  </sheetViews>
  <sheetFormatPr defaultColWidth="9" defaultRowHeight="14"/>
  <cols>
    <col min="1" max="1" width="14.58203125" style="259" customWidth="1"/>
    <col min="2" max="2" width="24.5" style="259" customWidth="1"/>
    <col min="3" max="3" width="14.58203125" style="287" customWidth="1"/>
    <col min="4" max="4" width="48.58203125" style="259" customWidth="1"/>
    <col min="5" max="16384" width="9" style="259"/>
  </cols>
  <sheetData>
    <row r="1" spans="1:4" ht="18" customHeight="1">
      <c r="A1" s="256"/>
      <c r="B1" s="256"/>
      <c r="C1" s="257"/>
      <c r="D1" s="258" t="s">
        <v>282</v>
      </c>
    </row>
    <row r="2" spans="1:4" ht="24" customHeight="1">
      <c r="A2" s="1250" t="s">
        <v>283</v>
      </c>
      <c r="B2" s="1250"/>
      <c r="C2" s="1250"/>
      <c r="D2" s="1250"/>
    </row>
    <row r="3" spans="1:4" ht="24" customHeight="1" thickBot="1">
      <c r="A3" s="256" t="s">
        <v>284</v>
      </c>
      <c r="B3" s="256"/>
      <c r="C3" s="257"/>
      <c r="D3" s="260"/>
    </row>
    <row r="4" spans="1:4" ht="30" customHeight="1" thickBot="1">
      <c r="A4" s="1248" t="s">
        <v>268</v>
      </c>
      <c r="B4" s="1249"/>
      <c r="C4" s="261" t="s">
        <v>202</v>
      </c>
      <c r="D4" s="262" t="s">
        <v>129</v>
      </c>
    </row>
    <row r="5" spans="1:4" ht="24" customHeight="1" thickTop="1">
      <c r="A5" s="1251" t="s">
        <v>285</v>
      </c>
      <c r="B5" s="263" t="s">
        <v>286</v>
      </c>
      <c r="C5" s="264"/>
      <c r="D5" s="265"/>
    </row>
    <row r="6" spans="1:4" ht="24" customHeight="1">
      <c r="A6" s="1252"/>
      <c r="B6" s="266" t="s">
        <v>287</v>
      </c>
      <c r="C6" s="267"/>
      <c r="D6" s="268"/>
    </row>
    <row r="7" spans="1:4" ht="24" customHeight="1">
      <c r="A7" s="1252"/>
      <c r="B7" s="269" t="s">
        <v>288</v>
      </c>
      <c r="C7" s="270"/>
      <c r="D7" s="268"/>
    </row>
    <row r="8" spans="1:4" ht="24" customHeight="1">
      <c r="A8" s="1252"/>
      <c r="B8" s="256" t="s">
        <v>289</v>
      </c>
      <c r="C8" s="271"/>
      <c r="D8" s="268"/>
    </row>
    <row r="9" spans="1:4" ht="24" customHeight="1" thickBot="1">
      <c r="A9" s="1252"/>
      <c r="B9" s="272"/>
      <c r="C9" s="273"/>
      <c r="D9" s="274"/>
    </row>
    <row r="10" spans="1:4" ht="24" customHeight="1" thickTop="1" thickBot="1">
      <c r="A10" s="1253"/>
      <c r="B10" s="275" t="s">
        <v>274</v>
      </c>
      <c r="C10" s="276">
        <f>SUM(C5:C9)</f>
        <v>0</v>
      </c>
      <c r="D10" s="277"/>
    </row>
    <row r="11" spans="1:4" ht="24" customHeight="1">
      <c r="A11" s="1254" t="s">
        <v>290</v>
      </c>
      <c r="B11" s="278" t="s">
        <v>291</v>
      </c>
      <c r="C11" s="279"/>
      <c r="D11" s="280"/>
    </row>
    <row r="12" spans="1:4" ht="24" customHeight="1">
      <c r="A12" s="1252"/>
      <c r="B12" s="266" t="s">
        <v>292</v>
      </c>
      <c r="C12" s="267"/>
      <c r="D12" s="268"/>
    </row>
    <row r="13" spans="1:4" ht="24" customHeight="1">
      <c r="A13" s="1252"/>
      <c r="B13" s="256" t="s">
        <v>293</v>
      </c>
      <c r="C13" s="271"/>
      <c r="D13" s="268"/>
    </row>
    <row r="14" spans="1:4" ht="24" customHeight="1">
      <c r="A14" s="1252"/>
      <c r="B14" s="269" t="s">
        <v>294</v>
      </c>
      <c r="C14" s="270"/>
      <c r="D14" s="268"/>
    </row>
    <row r="15" spans="1:4" ht="24" customHeight="1">
      <c r="A15" s="1252"/>
      <c r="B15" s="281" t="s">
        <v>295</v>
      </c>
      <c r="C15" s="282"/>
      <c r="D15" s="268"/>
    </row>
    <row r="16" spans="1:4" ht="24" customHeight="1" thickBot="1">
      <c r="A16" s="1252"/>
      <c r="B16" s="272"/>
      <c r="C16" s="273"/>
      <c r="D16" s="274"/>
    </row>
    <row r="17" spans="1:5" ht="24" customHeight="1" thickTop="1" thickBot="1">
      <c r="A17" s="1253"/>
      <c r="B17" s="275" t="s">
        <v>274</v>
      </c>
      <c r="C17" s="276">
        <f>SUM(C11:C16)</f>
        <v>0</v>
      </c>
      <c r="D17" s="277"/>
    </row>
    <row r="18" spans="1:5" ht="24" customHeight="1">
      <c r="A18" s="1255" t="s">
        <v>296</v>
      </c>
      <c r="B18" s="278"/>
      <c r="C18" s="279"/>
      <c r="D18" s="280"/>
    </row>
    <row r="19" spans="1:5" ht="24" customHeight="1">
      <c r="A19" s="1255"/>
      <c r="B19" s="283"/>
      <c r="C19" s="271"/>
      <c r="D19" s="268"/>
    </row>
    <row r="20" spans="1:5" ht="24" customHeight="1" thickBot="1">
      <c r="A20" s="1255"/>
      <c r="B20" s="272"/>
      <c r="C20" s="273"/>
      <c r="D20" s="274"/>
    </row>
    <row r="21" spans="1:5" ht="24" customHeight="1" thickTop="1" thickBot="1">
      <c r="A21" s="1256"/>
      <c r="B21" s="284" t="s">
        <v>274</v>
      </c>
      <c r="C21" s="285">
        <f>SUM(C18:C20)</f>
        <v>0</v>
      </c>
      <c r="D21" s="277"/>
    </row>
    <row r="22" spans="1:5" ht="24" customHeight="1">
      <c r="A22" s="1255" t="s">
        <v>297</v>
      </c>
      <c r="B22" s="278"/>
      <c r="C22" s="279"/>
      <c r="D22" s="280"/>
    </row>
    <row r="23" spans="1:5" ht="24" customHeight="1" thickBot="1">
      <c r="A23" s="1255"/>
      <c r="B23" s="272"/>
      <c r="C23" s="273"/>
      <c r="D23" s="274"/>
    </row>
    <row r="24" spans="1:5" ht="24" customHeight="1" thickTop="1" thickBot="1">
      <c r="A24" s="1256"/>
      <c r="B24" s="284" t="s">
        <v>274</v>
      </c>
      <c r="C24" s="285">
        <f>SUM(C22:C23)</f>
        <v>0</v>
      </c>
      <c r="D24" s="277"/>
    </row>
    <row r="25" spans="1:5" ht="30" customHeight="1">
      <c r="A25" s="1186" t="s">
        <v>298</v>
      </c>
      <c r="B25" s="1188"/>
      <c r="C25" s="286">
        <f>C10+C17+C24</f>
        <v>0</v>
      </c>
      <c r="D25" s="4"/>
    </row>
    <row r="26" spans="1:5" ht="15" customHeight="1">
      <c r="A26" s="256"/>
      <c r="B26" s="256"/>
      <c r="C26" s="257"/>
      <c r="D26" s="256"/>
    </row>
    <row r="27" spans="1:5" ht="20.149999999999999" customHeight="1" thickBot="1">
      <c r="A27" s="256" t="s">
        <v>299</v>
      </c>
      <c r="B27" s="256"/>
      <c r="C27" s="364"/>
      <c r="D27" s="256"/>
      <c r="E27" s="256"/>
    </row>
    <row r="28" spans="1:5" ht="20.149999999999999" customHeight="1" thickBot="1">
      <c r="A28" s="1248" t="s">
        <v>300</v>
      </c>
      <c r="B28" s="1249"/>
      <c r="C28" s="365" t="s">
        <v>301</v>
      </c>
      <c r="D28" s="366" t="s">
        <v>302</v>
      </c>
      <c r="E28" s="366" t="s">
        <v>303</v>
      </c>
    </row>
    <row r="29" spans="1:5" ht="20.149999999999999" customHeight="1" thickTop="1">
      <c r="A29" s="1258"/>
      <c r="B29" s="1259"/>
      <c r="C29" s="264"/>
      <c r="D29" s="367"/>
      <c r="E29" s="368"/>
    </row>
    <row r="30" spans="1:5" ht="20.149999999999999" customHeight="1">
      <c r="A30" s="1260"/>
      <c r="B30" s="1261"/>
      <c r="C30" s="267"/>
      <c r="D30" s="369"/>
      <c r="E30" s="370"/>
    </row>
    <row r="31" spans="1:5" ht="20.149999999999999" customHeight="1">
      <c r="A31" s="1260"/>
      <c r="B31" s="1261"/>
      <c r="C31" s="271"/>
      <c r="D31" s="371"/>
      <c r="E31" s="372"/>
    </row>
    <row r="32" spans="1:5" ht="20.149999999999999" customHeight="1" thickBot="1">
      <c r="A32" s="1262"/>
      <c r="B32" s="1263"/>
      <c r="C32" s="373"/>
      <c r="D32" s="374"/>
      <c r="E32" s="375"/>
    </row>
    <row r="33" spans="1:5" ht="20.149999999999999" customHeight="1">
      <c r="A33" s="1186" t="s">
        <v>298</v>
      </c>
      <c r="B33" s="1188"/>
      <c r="C33" s="376">
        <f>SUM(C29:C32)</f>
        <v>0</v>
      </c>
      <c r="D33" s="243"/>
      <c r="E33" s="256"/>
    </row>
    <row r="34" spans="1:5" ht="18.75" customHeight="1">
      <c r="A34" s="256"/>
      <c r="B34" s="256"/>
      <c r="C34" s="377"/>
      <c r="D34" s="256"/>
    </row>
    <row r="35" spans="1:5" ht="29.9" customHeight="1" thickBot="1">
      <c r="A35" s="256"/>
      <c r="B35" s="466" t="s">
        <v>304</v>
      </c>
      <c r="C35" s="467">
        <f>C25+C33</f>
        <v>0</v>
      </c>
      <c r="D35" s="256"/>
    </row>
    <row r="36" spans="1:5">
      <c r="A36" s="256"/>
      <c r="B36" s="256"/>
      <c r="C36" s="364"/>
      <c r="D36" s="256"/>
    </row>
    <row r="37" spans="1:5" ht="76.5" customHeight="1">
      <c r="A37" s="1257" t="s">
        <v>305</v>
      </c>
      <c r="B37" s="1257"/>
      <c r="C37" s="1257"/>
      <c r="D37" s="1257"/>
    </row>
  </sheetData>
  <mergeCells count="14">
    <mergeCell ref="A37:D37"/>
    <mergeCell ref="A29:B29"/>
    <mergeCell ref="A30:B30"/>
    <mergeCell ref="A31:B31"/>
    <mergeCell ref="A32:B32"/>
    <mergeCell ref="A33:B33"/>
    <mergeCell ref="A28:B28"/>
    <mergeCell ref="A2:D2"/>
    <mergeCell ref="A4:B4"/>
    <mergeCell ref="A25:B25"/>
    <mergeCell ref="A5:A10"/>
    <mergeCell ref="A11:A17"/>
    <mergeCell ref="A18:A21"/>
    <mergeCell ref="A22:A24"/>
  </mergeCells>
  <phoneticPr fontId="56"/>
  <printOptions horizontalCentered="1"/>
  <pageMargins left="0.70866141732283472" right="0.70866141732283472" top="0.55118110236220474" bottom="0.35433070866141736" header="0.31496062992125984" footer="0.31496062992125984"/>
  <pageSetup paperSize="9" scale="62" orientation="landscape" blackAndWhite="1" r:id="rId1"/>
  <headerFooter>
    <oddHeader>&amp;R&amp;K0000002020年4月1日公示以降（2023.06版）</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I40"/>
  <sheetViews>
    <sheetView topLeftCell="A25" workbookViewId="0">
      <selection activeCell="B16" sqref="B16:H16"/>
    </sheetView>
  </sheetViews>
  <sheetFormatPr defaultColWidth="9" defaultRowHeight="14"/>
  <cols>
    <col min="1" max="1" width="5.58203125" style="2" customWidth="1"/>
    <col min="2" max="2" width="14.58203125" style="406" customWidth="1"/>
    <col min="3" max="3" width="28" style="2" customWidth="1"/>
    <col min="4" max="4" width="8.08203125" style="2" customWidth="1"/>
    <col min="5" max="5" width="18.58203125" style="2" customWidth="1"/>
    <col min="6" max="6" width="9.58203125" style="2" customWidth="1"/>
    <col min="7" max="7" width="21.08203125" style="2" customWidth="1"/>
    <col min="8" max="8" width="8.58203125" style="2" customWidth="1"/>
    <col min="9" max="9" width="19.58203125" style="2" customWidth="1"/>
    <col min="10" max="16384" width="9" style="2"/>
  </cols>
  <sheetData>
    <row r="1" spans="1:9" ht="18.75" customHeight="1">
      <c r="A1" s="3"/>
      <c r="B1" s="378"/>
      <c r="C1" s="3"/>
      <c r="D1" s="379"/>
      <c r="G1" s="379"/>
      <c r="H1" s="379"/>
      <c r="I1" s="379" t="s">
        <v>306</v>
      </c>
    </row>
    <row r="2" spans="1:9" ht="24" customHeight="1">
      <c r="A2" s="252"/>
      <c r="B2" s="1282" t="s">
        <v>307</v>
      </c>
      <c r="C2" s="1282"/>
      <c r="D2" s="1282"/>
      <c r="E2" s="1282"/>
      <c r="F2" s="1282"/>
      <c r="G2" s="1282"/>
    </row>
    <row r="3" spans="1:9" ht="24" customHeight="1" thickBot="1">
      <c r="A3" s="3"/>
      <c r="B3" s="248" t="s">
        <v>308</v>
      </c>
      <c r="C3" s="3"/>
      <c r="D3" s="3"/>
    </row>
    <row r="4" spans="1:9" ht="30" customHeight="1">
      <c r="A4" s="109"/>
      <c r="B4" s="1054" t="s">
        <v>114</v>
      </c>
      <c r="C4" s="1056" t="s">
        <v>115</v>
      </c>
      <c r="D4" s="1058" t="s">
        <v>6</v>
      </c>
      <c r="E4" s="1281" t="s">
        <v>309</v>
      </c>
      <c r="F4" s="380" t="s">
        <v>310</v>
      </c>
      <c r="G4" s="1062" t="s">
        <v>117</v>
      </c>
    </row>
    <row r="5" spans="1:9" ht="24" customHeight="1" thickBot="1">
      <c r="A5" s="106"/>
      <c r="B5" s="1055"/>
      <c r="C5" s="1057"/>
      <c r="D5" s="1059"/>
      <c r="E5" s="1061"/>
      <c r="F5" s="110" t="s">
        <v>311</v>
      </c>
      <c r="G5" s="1063"/>
      <c r="I5" s="381" t="s">
        <v>312</v>
      </c>
    </row>
    <row r="6" spans="1:9" ht="24" customHeight="1" thickTop="1">
      <c r="A6" s="111"/>
      <c r="B6" s="112" t="str">
        <f t="shared" ref="B6:B14" si="0">IF($A6="","",VLOOKUP($A6,従事者基礎情報,2))</f>
        <v/>
      </c>
      <c r="C6" s="113" t="str">
        <f t="shared" ref="C6:C14" si="1">IF($A6="","",VLOOKUP($A6,従事者基礎情報,3))</f>
        <v/>
      </c>
      <c r="D6" s="114" t="str">
        <f t="shared" ref="D6:D14" si="2">IF($A6="","",VLOOKUP($A6,従事者基礎情報,5))</f>
        <v/>
      </c>
      <c r="E6" s="524"/>
      <c r="F6" s="525"/>
      <c r="G6" s="126">
        <f t="shared" ref="G6:G14" si="3">E6*F6</f>
        <v>0</v>
      </c>
      <c r="I6" s="382" t="str">
        <f t="shared" ref="I6:I14" si="4">IF(A6="","",VLOOKUP(D6,単価表,2))</f>
        <v/>
      </c>
    </row>
    <row r="7" spans="1:9" ht="24" customHeight="1">
      <c r="A7" s="111"/>
      <c r="B7" s="112" t="str">
        <f t="shared" si="0"/>
        <v/>
      </c>
      <c r="C7" s="113" t="str">
        <f t="shared" si="1"/>
        <v/>
      </c>
      <c r="D7" s="114" t="str">
        <f t="shared" si="2"/>
        <v/>
      </c>
      <c r="E7" s="526"/>
      <c r="F7" s="525"/>
      <c r="G7" s="127">
        <f t="shared" si="3"/>
        <v>0</v>
      </c>
      <c r="I7" s="383" t="str">
        <f t="shared" si="4"/>
        <v/>
      </c>
    </row>
    <row r="8" spans="1:9" ht="24" customHeight="1">
      <c r="A8" s="111"/>
      <c r="B8" s="117" t="str">
        <f t="shared" si="0"/>
        <v/>
      </c>
      <c r="C8" s="118" t="str">
        <f t="shared" si="1"/>
        <v/>
      </c>
      <c r="D8" s="119" t="str">
        <f t="shared" si="2"/>
        <v/>
      </c>
      <c r="E8" s="526"/>
      <c r="F8" s="525"/>
      <c r="G8" s="127">
        <f t="shared" si="3"/>
        <v>0</v>
      </c>
      <c r="I8" s="383" t="str">
        <f t="shared" si="4"/>
        <v/>
      </c>
    </row>
    <row r="9" spans="1:9" ht="24" customHeight="1">
      <c r="A9" s="111"/>
      <c r="B9" s="117" t="str">
        <f t="shared" si="0"/>
        <v/>
      </c>
      <c r="C9" s="118" t="str">
        <f t="shared" si="1"/>
        <v/>
      </c>
      <c r="D9" s="119" t="str">
        <f t="shared" si="2"/>
        <v/>
      </c>
      <c r="E9" s="526"/>
      <c r="F9" s="525"/>
      <c r="G9" s="127">
        <f t="shared" si="3"/>
        <v>0</v>
      </c>
      <c r="I9" s="383" t="str">
        <f t="shared" si="4"/>
        <v/>
      </c>
    </row>
    <row r="10" spans="1:9" ht="24" customHeight="1">
      <c r="A10" s="111"/>
      <c r="B10" s="112" t="str">
        <f t="shared" si="0"/>
        <v/>
      </c>
      <c r="C10" s="113" t="str">
        <f t="shared" si="1"/>
        <v/>
      </c>
      <c r="D10" s="114" t="str">
        <f t="shared" si="2"/>
        <v/>
      </c>
      <c r="E10" s="524"/>
      <c r="F10" s="525"/>
      <c r="G10" s="127">
        <f t="shared" si="3"/>
        <v>0</v>
      </c>
      <c r="I10" s="383" t="str">
        <f>IF(A10="","",VLOOKUP(D10,単価表,2))</f>
        <v/>
      </c>
    </row>
    <row r="11" spans="1:9" ht="24" customHeight="1">
      <c r="A11" s="111"/>
      <c r="B11" s="117" t="str">
        <f t="shared" si="0"/>
        <v/>
      </c>
      <c r="C11" s="118" t="str">
        <f t="shared" si="1"/>
        <v/>
      </c>
      <c r="D11" s="119" t="str">
        <f t="shared" si="2"/>
        <v/>
      </c>
      <c r="E11" s="526"/>
      <c r="F11" s="525"/>
      <c r="G11" s="295">
        <f t="shared" si="3"/>
        <v>0</v>
      </c>
      <c r="I11" s="383" t="str">
        <f t="shared" si="4"/>
        <v/>
      </c>
    </row>
    <row r="12" spans="1:9" ht="24" customHeight="1">
      <c r="A12" s="111"/>
      <c r="B12" s="117" t="str">
        <f t="shared" si="0"/>
        <v/>
      </c>
      <c r="C12" s="118" t="str">
        <f t="shared" si="1"/>
        <v/>
      </c>
      <c r="D12" s="119" t="str">
        <f t="shared" si="2"/>
        <v/>
      </c>
      <c r="E12" s="526"/>
      <c r="F12" s="525"/>
      <c r="G12" s="216">
        <f t="shared" si="3"/>
        <v>0</v>
      </c>
      <c r="I12" s="383" t="str">
        <f t="shared" si="4"/>
        <v/>
      </c>
    </row>
    <row r="13" spans="1:9" ht="24" customHeight="1">
      <c r="A13" s="111"/>
      <c r="B13" s="117" t="str">
        <f t="shared" si="0"/>
        <v/>
      </c>
      <c r="C13" s="118" t="str">
        <f t="shared" si="1"/>
        <v/>
      </c>
      <c r="D13" s="119" t="str">
        <f t="shared" si="2"/>
        <v/>
      </c>
      <c r="E13" s="526"/>
      <c r="F13" s="525"/>
      <c r="G13" s="216">
        <f t="shared" si="3"/>
        <v>0</v>
      </c>
      <c r="I13" s="383" t="str">
        <f t="shared" si="4"/>
        <v/>
      </c>
    </row>
    <row r="14" spans="1:9" ht="24" customHeight="1" thickBot="1">
      <c r="A14" s="111"/>
      <c r="B14" s="120" t="str">
        <f t="shared" si="0"/>
        <v/>
      </c>
      <c r="C14" s="121" t="str">
        <f t="shared" si="1"/>
        <v/>
      </c>
      <c r="D14" s="122" t="str">
        <f t="shared" si="2"/>
        <v/>
      </c>
      <c r="E14" s="527"/>
      <c r="F14" s="528"/>
      <c r="G14" s="217">
        <f t="shared" si="3"/>
        <v>0</v>
      </c>
      <c r="I14" s="383" t="str">
        <f t="shared" si="4"/>
        <v/>
      </c>
    </row>
    <row r="15" spans="1:9" ht="27.75" customHeight="1" thickBot="1">
      <c r="A15" s="123"/>
      <c r="B15" s="427"/>
      <c r="C15" s="124"/>
      <c r="D15" s="124"/>
      <c r="E15" s="1278" t="s">
        <v>313</v>
      </c>
      <c r="F15" s="1279"/>
      <c r="G15" s="128">
        <f>SUM(G6:G14)</f>
        <v>0</v>
      </c>
    </row>
    <row r="16" spans="1:9" ht="45" customHeight="1">
      <c r="A16" s="3"/>
      <c r="B16" s="1280" t="s">
        <v>314</v>
      </c>
      <c r="C16" s="1280"/>
      <c r="D16" s="1280"/>
      <c r="E16" s="1280"/>
      <c r="F16" s="1280"/>
      <c r="G16" s="1280"/>
      <c r="H16" s="1280"/>
    </row>
    <row r="17" spans="1:9" ht="33.65" customHeight="1" thickBot="1">
      <c r="B17" s="248" t="s">
        <v>315</v>
      </c>
      <c r="C17" s="249"/>
      <c r="D17" s="250"/>
      <c r="E17" s="250"/>
      <c r="F17" s="250"/>
      <c r="G17" s="250"/>
      <c r="H17" s="250"/>
    </row>
    <row r="18" spans="1:9">
      <c r="B18" s="1197" t="s">
        <v>250</v>
      </c>
      <c r="C18" s="1146" t="s">
        <v>199</v>
      </c>
      <c r="D18" s="1148" t="s">
        <v>251</v>
      </c>
      <c r="E18" s="1150" t="s">
        <v>202</v>
      </c>
      <c r="F18" s="1152" t="s">
        <v>255</v>
      </c>
      <c r="G18" s="1154"/>
      <c r="H18" s="384"/>
    </row>
    <row r="19" spans="1:9" ht="31.4" customHeight="1" thickBot="1">
      <c r="B19" s="1198"/>
      <c r="C19" s="1147"/>
      <c r="D19" s="1149"/>
      <c r="E19" s="1151"/>
      <c r="F19" s="1155"/>
      <c r="G19" s="1157"/>
      <c r="H19" s="384"/>
    </row>
    <row r="20" spans="1:9" ht="24" customHeight="1" thickTop="1">
      <c r="B20" s="517"/>
      <c r="C20" s="493"/>
      <c r="D20" s="494"/>
      <c r="E20" s="518"/>
      <c r="F20" s="1272"/>
      <c r="G20" s="1273"/>
      <c r="H20" s="363"/>
    </row>
    <row r="21" spans="1:9" ht="24" customHeight="1">
      <c r="B21" s="517"/>
      <c r="C21" s="493"/>
      <c r="D21" s="494"/>
      <c r="E21" s="518"/>
      <c r="F21" s="1274"/>
      <c r="G21" s="1275"/>
      <c r="H21" s="363"/>
    </row>
    <row r="22" spans="1:9" ht="24" customHeight="1">
      <c r="B22" s="517"/>
      <c r="C22" s="493"/>
      <c r="D22" s="494"/>
      <c r="E22" s="518"/>
      <c r="F22" s="1274"/>
      <c r="G22" s="1275"/>
      <c r="H22" s="363"/>
    </row>
    <row r="23" spans="1:9" ht="24" customHeight="1">
      <c r="B23" s="519"/>
      <c r="C23" s="493"/>
      <c r="D23" s="494"/>
      <c r="E23" s="518"/>
      <c r="F23" s="1274"/>
      <c r="G23" s="1275"/>
      <c r="H23" s="363"/>
    </row>
    <row r="24" spans="1:9" ht="24" customHeight="1">
      <c r="B24" s="520"/>
      <c r="C24" s="521"/>
      <c r="D24" s="522"/>
      <c r="E24" s="523"/>
      <c r="F24" s="1276"/>
      <c r="G24" s="1277"/>
      <c r="H24" s="363"/>
    </row>
    <row r="25" spans="1:9" ht="32.9" customHeight="1">
      <c r="B25" s="1270" t="s">
        <v>316</v>
      </c>
      <c r="C25" s="1271"/>
      <c r="D25" s="1271"/>
      <c r="E25" s="461">
        <f>SUM(E20:E24)</f>
        <v>0</v>
      </c>
      <c r="F25" s="1138"/>
      <c r="G25" s="1138"/>
      <c r="H25" s="1138"/>
    </row>
    <row r="26" spans="1:9" ht="16.399999999999999" customHeight="1">
      <c r="B26" s="245"/>
      <c r="C26" s="245"/>
      <c r="D26" s="245"/>
      <c r="E26" s="53"/>
      <c r="F26" s="696"/>
      <c r="G26" s="696"/>
      <c r="H26" s="696"/>
    </row>
    <row r="27" spans="1:9" ht="32.9" customHeight="1" thickBot="1">
      <c r="B27" s="248" t="s">
        <v>317</v>
      </c>
      <c r="C27" s="245"/>
      <c r="D27" s="245"/>
      <c r="E27" s="53"/>
      <c r="F27" s="696"/>
      <c r="G27" s="696"/>
      <c r="H27" s="696"/>
    </row>
    <row r="28" spans="1:9" ht="23.9" customHeight="1">
      <c r="B28" s="1268" t="s">
        <v>318</v>
      </c>
      <c r="C28" s="1269" t="s">
        <v>319</v>
      </c>
      <c r="D28" s="1058" t="s">
        <v>6</v>
      </c>
      <c r="E28" s="1264" t="s">
        <v>320</v>
      </c>
      <c r="F28" s="1264"/>
      <c r="G28" s="1264" t="s">
        <v>321</v>
      </c>
      <c r="H28" s="1265"/>
      <c r="I28" s="1062" t="s">
        <v>117</v>
      </c>
    </row>
    <row r="29" spans="1:9" ht="23.9" customHeight="1" thickBot="1">
      <c r="B29" s="1055"/>
      <c r="C29" s="1057"/>
      <c r="D29" s="1059"/>
      <c r="E29" s="385" t="s">
        <v>200</v>
      </c>
      <c r="F29" s="385" t="s">
        <v>322</v>
      </c>
      <c r="G29" s="385" t="s">
        <v>200</v>
      </c>
      <c r="H29" s="386" t="s">
        <v>322</v>
      </c>
      <c r="I29" s="1063"/>
    </row>
    <row r="30" spans="1:9" ht="26.15" customHeight="1" thickTop="1">
      <c r="A30" s="255"/>
      <c r="B30" s="387" t="s">
        <v>323</v>
      </c>
      <c r="C30" s="113" t="str">
        <f t="shared" ref="C30:C35" si="5">IF($A30="","",VLOOKUP($A30,従事者基礎情報,3))</f>
        <v/>
      </c>
      <c r="D30" s="114" t="str">
        <f t="shared" ref="D30:D35" si="6">IF($A30="","",VLOOKUP($A30,従事者基礎情報,5))</f>
        <v/>
      </c>
      <c r="E30" s="388"/>
      <c r="F30" s="389"/>
      <c r="G30" s="388"/>
      <c r="H30" s="390"/>
      <c r="I30" s="391">
        <f t="shared" ref="I30:I35" si="7">E30*F30+G30*H30</f>
        <v>0</v>
      </c>
    </row>
    <row r="31" spans="1:9" ht="26.15" customHeight="1">
      <c r="A31" s="255"/>
      <c r="B31" s="392" t="s">
        <v>323</v>
      </c>
      <c r="C31" s="113" t="str">
        <f t="shared" si="5"/>
        <v/>
      </c>
      <c r="D31" s="114" t="str">
        <f t="shared" si="6"/>
        <v/>
      </c>
      <c r="E31" s="393"/>
      <c r="F31" s="394"/>
      <c r="G31" s="393"/>
      <c r="H31" s="395"/>
      <c r="I31" s="396">
        <f t="shared" si="7"/>
        <v>0</v>
      </c>
    </row>
    <row r="32" spans="1:9" ht="26.15" customHeight="1">
      <c r="A32" s="255"/>
      <c r="B32" s="392" t="s">
        <v>323</v>
      </c>
      <c r="C32" s="113" t="str">
        <f t="shared" si="5"/>
        <v/>
      </c>
      <c r="D32" s="114" t="str">
        <f t="shared" si="6"/>
        <v/>
      </c>
      <c r="E32" s="393"/>
      <c r="F32" s="394"/>
      <c r="G32" s="393"/>
      <c r="H32" s="395"/>
      <c r="I32" s="396">
        <f t="shared" si="7"/>
        <v>0</v>
      </c>
    </row>
    <row r="33" spans="1:9" ht="26.15" customHeight="1">
      <c r="A33" s="255"/>
      <c r="B33" s="392" t="s">
        <v>323</v>
      </c>
      <c r="C33" s="113" t="str">
        <f t="shared" si="5"/>
        <v/>
      </c>
      <c r="D33" s="114" t="str">
        <f t="shared" si="6"/>
        <v/>
      </c>
      <c r="E33" s="393"/>
      <c r="F33" s="394"/>
      <c r="G33" s="393"/>
      <c r="H33" s="395"/>
      <c r="I33" s="396">
        <f t="shared" si="7"/>
        <v>0</v>
      </c>
    </row>
    <row r="34" spans="1:9" ht="26.15" customHeight="1">
      <c r="A34" s="255"/>
      <c r="B34" s="392" t="s">
        <v>323</v>
      </c>
      <c r="C34" s="113" t="str">
        <f t="shared" si="5"/>
        <v/>
      </c>
      <c r="D34" s="114" t="str">
        <f t="shared" si="6"/>
        <v/>
      </c>
      <c r="E34" s="393"/>
      <c r="F34" s="394"/>
      <c r="G34" s="393"/>
      <c r="H34" s="395"/>
      <c r="I34" s="396">
        <f t="shared" si="7"/>
        <v>0</v>
      </c>
    </row>
    <row r="35" spans="1:9" ht="26.15" customHeight="1" thickBot="1">
      <c r="A35" s="255"/>
      <c r="B35" s="397" t="s">
        <v>323</v>
      </c>
      <c r="C35" s="398" t="str">
        <f t="shared" si="5"/>
        <v/>
      </c>
      <c r="D35" s="399" t="str">
        <f t="shared" si="6"/>
        <v/>
      </c>
      <c r="E35" s="400"/>
      <c r="F35" s="401"/>
      <c r="G35" s="400"/>
      <c r="H35" s="402"/>
      <c r="I35" s="403">
        <f t="shared" si="7"/>
        <v>0</v>
      </c>
    </row>
    <row r="36" spans="1:9" ht="26.15" customHeight="1" thickBot="1">
      <c r="B36" s="69"/>
      <c r="C36" s="69"/>
      <c r="D36" s="69"/>
      <c r="E36" s="69"/>
      <c r="F36" s="69"/>
      <c r="G36" s="404"/>
      <c r="H36" s="405" t="s">
        <v>165</v>
      </c>
      <c r="I36" s="68">
        <f>SUM(I30:I35)</f>
        <v>0</v>
      </c>
    </row>
    <row r="37" spans="1:9" ht="16.399999999999999" customHeight="1" thickBot="1">
      <c r="G37" s="407"/>
      <c r="H37" s="408"/>
      <c r="I37" s="53"/>
    </row>
    <row r="38" spans="1:9" ht="39" customHeight="1" thickBot="1">
      <c r="E38" s="709"/>
      <c r="F38" s="409" t="s">
        <v>324</v>
      </c>
      <c r="G38" s="410">
        <f>G15+E25+I36</f>
        <v>0</v>
      </c>
    </row>
    <row r="40" spans="1:9" ht="109.4" customHeight="1">
      <c r="B40" s="1266" t="s">
        <v>325</v>
      </c>
      <c r="C40" s="1267"/>
      <c r="D40" s="1267"/>
      <c r="E40" s="1267"/>
      <c r="F40" s="1267"/>
      <c r="G40" s="1267"/>
      <c r="H40" s="1267"/>
      <c r="I40" s="1267"/>
    </row>
  </sheetData>
  <mergeCells count="27">
    <mergeCell ref="E4:E5"/>
    <mergeCell ref="G4:G5"/>
    <mergeCell ref="B2:G2"/>
    <mergeCell ref="B4:B5"/>
    <mergeCell ref="C4:C5"/>
    <mergeCell ref="D4:D5"/>
    <mergeCell ref="E15:F15"/>
    <mergeCell ref="B18:B19"/>
    <mergeCell ref="C18:C19"/>
    <mergeCell ref="D18:D19"/>
    <mergeCell ref="E18:E19"/>
    <mergeCell ref="B16:H16"/>
    <mergeCell ref="B25:D25"/>
    <mergeCell ref="F25:H25"/>
    <mergeCell ref="F18:G19"/>
    <mergeCell ref="F20:G20"/>
    <mergeCell ref="F21:G21"/>
    <mergeCell ref="F22:G22"/>
    <mergeCell ref="F23:G23"/>
    <mergeCell ref="F24:G24"/>
    <mergeCell ref="G28:H28"/>
    <mergeCell ref="I28:I29"/>
    <mergeCell ref="B40:I40"/>
    <mergeCell ref="B28:B29"/>
    <mergeCell ref="C28:C29"/>
    <mergeCell ref="D28:D29"/>
    <mergeCell ref="E28:F28"/>
  </mergeCells>
  <phoneticPr fontId="56"/>
  <printOptions horizontalCentered="1"/>
  <pageMargins left="0.70866141732283472" right="0.70866141732283472" top="0.55118110236220474" bottom="0.35433070866141736" header="0.31496062992125984" footer="0.31496062992125984"/>
  <pageSetup paperSize="9" scale="52" orientation="landscape" blackAndWhite="1" r:id="rId1"/>
  <headerFooter>
    <oddHeader>&amp;R&amp;K0000002020年4月1日公示以降（2023.06版）</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K27"/>
  <sheetViews>
    <sheetView topLeftCell="A21" workbookViewId="0">
      <selection activeCell="B2" sqref="B2:G2"/>
    </sheetView>
  </sheetViews>
  <sheetFormatPr defaultColWidth="9" defaultRowHeight="14"/>
  <cols>
    <col min="1" max="1" width="6.5" style="2" customWidth="1"/>
    <col min="2" max="2" width="14.58203125" style="406" customWidth="1"/>
    <col min="3" max="3" width="25" style="2" customWidth="1"/>
    <col min="4" max="4" width="8.08203125" style="2" customWidth="1"/>
    <col min="5" max="5" width="18.58203125" style="2" customWidth="1"/>
    <col min="6" max="6" width="9" style="2"/>
    <col min="7" max="7" width="21.08203125" style="2" customWidth="1"/>
    <col min="8" max="8" width="9" style="2"/>
    <col min="9" max="9" width="11.08203125" style="2" customWidth="1"/>
    <col min="10" max="16384" width="9" style="2"/>
  </cols>
  <sheetData>
    <row r="1" spans="1:10" ht="18.75" customHeight="1">
      <c r="A1" s="3"/>
      <c r="B1" s="378"/>
      <c r="C1" s="3"/>
      <c r="D1" s="379"/>
      <c r="G1" s="379"/>
      <c r="H1" s="379"/>
      <c r="I1" s="379" t="s">
        <v>326</v>
      </c>
    </row>
    <row r="2" spans="1:10" ht="24" customHeight="1">
      <c r="A2" s="252"/>
      <c r="B2" s="1285" t="s">
        <v>327</v>
      </c>
      <c r="C2" s="1285"/>
      <c r="D2" s="1285"/>
      <c r="E2" s="1285"/>
      <c r="F2" s="1285"/>
      <c r="G2" s="1285"/>
    </row>
    <row r="3" spans="1:10">
      <c r="A3" s="3"/>
      <c r="B3" s="378"/>
      <c r="C3" s="3"/>
      <c r="D3" s="3"/>
    </row>
    <row r="4" spans="1:10" ht="27.65" customHeight="1" thickBot="1">
      <c r="B4" s="248" t="s">
        <v>328</v>
      </c>
      <c r="C4" s="249"/>
      <c r="D4" s="250"/>
      <c r="E4" s="250"/>
      <c r="F4" s="250"/>
      <c r="G4" s="250"/>
      <c r="H4" s="250"/>
    </row>
    <row r="5" spans="1:10">
      <c r="B5" s="1197" t="s">
        <v>250</v>
      </c>
      <c r="C5" s="1146" t="s">
        <v>199</v>
      </c>
      <c r="D5" s="1148" t="s">
        <v>251</v>
      </c>
      <c r="E5" s="1150" t="s">
        <v>202</v>
      </c>
      <c r="F5" s="1152" t="s">
        <v>255</v>
      </c>
      <c r="G5" s="1154"/>
      <c r="H5" s="384"/>
    </row>
    <row r="6" spans="1:10" ht="31.4" customHeight="1" thickBot="1">
      <c r="B6" s="1198"/>
      <c r="C6" s="1147"/>
      <c r="D6" s="1149"/>
      <c r="E6" s="1151"/>
      <c r="F6" s="1155"/>
      <c r="G6" s="1157"/>
      <c r="H6" s="384"/>
    </row>
    <row r="7" spans="1:10" ht="24" customHeight="1" thickTop="1">
      <c r="B7" s="517"/>
      <c r="C7" s="493"/>
      <c r="D7" s="494"/>
      <c r="E7" s="518"/>
      <c r="F7" s="1272"/>
      <c r="G7" s="1273"/>
      <c r="H7" s="363"/>
    </row>
    <row r="8" spans="1:10" ht="24" customHeight="1">
      <c r="B8" s="517"/>
      <c r="C8" s="493"/>
      <c r="D8" s="494"/>
      <c r="E8" s="518"/>
      <c r="F8" s="1274"/>
      <c r="G8" s="1275"/>
      <c r="H8" s="363"/>
    </row>
    <row r="9" spans="1:10" ht="24" customHeight="1">
      <c r="B9" s="517"/>
      <c r="C9" s="493"/>
      <c r="D9" s="494"/>
      <c r="E9" s="518"/>
      <c r="F9" s="1274"/>
      <c r="G9" s="1275"/>
      <c r="H9" s="363"/>
    </row>
    <row r="10" spans="1:10" ht="24" customHeight="1">
      <c r="B10" s="519"/>
      <c r="C10" s="493"/>
      <c r="D10" s="494"/>
      <c r="E10" s="518"/>
      <c r="F10" s="1274"/>
      <c r="G10" s="1275"/>
      <c r="H10" s="363"/>
    </row>
    <row r="11" spans="1:10" ht="24" customHeight="1">
      <c r="B11" s="541"/>
      <c r="C11" s="495"/>
      <c r="D11" s="496"/>
      <c r="E11" s="523"/>
      <c r="F11" s="1276"/>
      <c r="G11" s="1277"/>
      <c r="H11" s="363"/>
    </row>
    <row r="12" spans="1:10" ht="32.9" customHeight="1">
      <c r="B12" s="1143" t="s">
        <v>316</v>
      </c>
      <c r="C12" s="1144"/>
      <c r="D12" s="1144"/>
      <c r="E12" s="461">
        <f>SUM(E7:E11)</f>
        <v>0</v>
      </c>
      <c r="F12" s="1145"/>
      <c r="G12" s="1145"/>
      <c r="H12" s="1138"/>
    </row>
    <row r="13" spans="1:10" ht="18" customHeight="1">
      <c r="B13" s="69"/>
      <c r="C13" s="69"/>
      <c r="D13" s="69"/>
      <c r="E13" s="69"/>
      <c r="F13" s="69"/>
      <c r="G13" s="81"/>
      <c r="H13" s="82"/>
    </row>
    <row r="14" spans="1:10" ht="39" customHeight="1" thickBot="1">
      <c r="B14" s="248" t="s">
        <v>329</v>
      </c>
      <c r="C14" s="245"/>
      <c r="D14" s="245"/>
      <c r="E14" s="53"/>
      <c r="F14" s="696"/>
      <c r="G14" s="696"/>
      <c r="H14" s="696"/>
    </row>
    <row r="15" spans="1:10">
      <c r="B15" s="1268" t="s">
        <v>330</v>
      </c>
      <c r="C15" s="1269" t="s">
        <v>319</v>
      </c>
      <c r="D15" s="1058" t="s">
        <v>6</v>
      </c>
      <c r="E15" s="1264" t="s">
        <v>320</v>
      </c>
      <c r="F15" s="1264"/>
      <c r="G15" s="1264" t="s">
        <v>321</v>
      </c>
      <c r="H15" s="1265"/>
      <c r="I15" s="1062" t="s">
        <v>331</v>
      </c>
      <c r="J15" s="1283" t="s">
        <v>332</v>
      </c>
    </row>
    <row r="16" spans="1:10" ht="14.5" thickBot="1">
      <c r="B16" s="1055"/>
      <c r="C16" s="1057"/>
      <c r="D16" s="1059"/>
      <c r="E16" s="385" t="s">
        <v>200</v>
      </c>
      <c r="F16" s="385" t="s">
        <v>322</v>
      </c>
      <c r="G16" s="385" t="s">
        <v>200</v>
      </c>
      <c r="H16" s="386" t="s">
        <v>322</v>
      </c>
      <c r="I16" s="1063"/>
      <c r="J16" s="1284"/>
    </row>
    <row r="17" spans="1:11" ht="21.65" customHeight="1" thickTop="1">
      <c r="A17" s="255"/>
      <c r="B17" s="529" t="s">
        <v>323</v>
      </c>
      <c r="C17" s="113" t="str">
        <f t="shared" ref="C17:C22" si="0">IF($A17="","",VLOOKUP($A17,従事者基礎情報,3))</f>
        <v/>
      </c>
      <c r="D17" s="114" t="str">
        <f t="shared" ref="D17:D22" si="1">IF($A17="","",VLOOKUP($A17,従事者基礎情報,5))</f>
        <v/>
      </c>
      <c r="E17" s="532"/>
      <c r="F17" s="533"/>
      <c r="G17" s="532"/>
      <c r="H17" s="534"/>
      <c r="I17" s="391">
        <f t="shared" ref="I17:I22" si="2">E17*F17+G17*H17</f>
        <v>0</v>
      </c>
      <c r="J17" s="48"/>
      <c r="K17" s="482"/>
    </row>
    <row r="18" spans="1:11" ht="21.65" customHeight="1">
      <c r="A18" s="255"/>
      <c r="B18" s="530" t="s">
        <v>323</v>
      </c>
      <c r="C18" s="113" t="str">
        <f t="shared" si="0"/>
        <v/>
      </c>
      <c r="D18" s="114" t="str">
        <f t="shared" si="1"/>
        <v/>
      </c>
      <c r="E18" s="535"/>
      <c r="F18" s="536"/>
      <c r="G18" s="535"/>
      <c r="H18" s="537"/>
      <c r="I18" s="396">
        <f t="shared" si="2"/>
        <v>0</v>
      </c>
      <c r="J18" s="358"/>
      <c r="K18" s="482"/>
    </row>
    <row r="19" spans="1:11" ht="21.65" customHeight="1">
      <c r="A19" s="255"/>
      <c r="B19" s="530" t="s">
        <v>323</v>
      </c>
      <c r="C19" s="113" t="str">
        <f t="shared" si="0"/>
        <v/>
      </c>
      <c r="D19" s="114" t="str">
        <f t="shared" si="1"/>
        <v/>
      </c>
      <c r="E19" s="535"/>
      <c r="F19" s="536"/>
      <c r="G19" s="535"/>
      <c r="H19" s="537"/>
      <c r="I19" s="396">
        <f t="shared" si="2"/>
        <v>0</v>
      </c>
      <c r="J19" s="358"/>
      <c r="K19" s="482"/>
    </row>
    <row r="20" spans="1:11" ht="21.65" customHeight="1">
      <c r="A20" s="255"/>
      <c r="B20" s="530" t="s">
        <v>323</v>
      </c>
      <c r="C20" s="113" t="str">
        <f t="shared" si="0"/>
        <v/>
      </c>
      <c r="D20" s="114" t="str">
        <f t="shared" si="1"/>
        <v/>
      </c>
      <c r="E20" s="535"/>
      <c r="F20" s="536"/>
      <c r="G20" s="535"/>
      <c r="H20" s="537"/>
      <c r="I20" s="396">
        <f t="shared" si="2"/>
        <v>0</v>
      </c>
      <c r="J20" s="358"/>
      <c r="K20" s="482"/>
    </row>
    <row r="21" spans="1:11" ht="21.65" customHeight="1">
      <c r="A21" s="255"/>
      <c r="B21" s="530" t="s">
        <v>323</v>
      </c>
      <c r="C21" s="113" t="str">
        <f t="shared" si="0"/>
        <v/>
      </c>
      <c r="D21" s="114" t="str">
        <f t="shared" si="1"/>
        <v/>
      </c>
      <c r="E21" s="535"/>
      <c r="F21" s="536"/>
      <c r="G21" s="535"/>
      <c r="H21" s="537"/>
      <c r="I21" s="396">
        <f t="shared" si="2"/>
        <v>0</v>
      </c>
      <c r="J21" s="358"/>
      <c r="K21" s="482"/>
    </row>
    <row r="22" spans="1:11" ht="21.65" customHeight="1" thickBot="1">
      <c r="A22" s="255"/>
      <c r="B22" s="531" t="s">
        <v>323</v>
      </c>
      <c r="C22" s="398" t="str">
        <f t="shared" si="0"/>
        <v/>
      </c>
      <c r="D22" s="399" t="str">
        <f t="shared" si="1"/>
        <v/>
      </c>
      <c r="E22" s="538"/>
      <c r="F22" s="539"/>
      <c r="G22" s="538"/>
      <c r="H22" s="540"/>
      <c r="I22" s="403">
        <f t="shared" si="2"/>
        <v>0</v>
      </c>
      <c r="J22" s="411"/>
      <c r="K22" s="482"/>
    </row>
    <row r="23" spans="1:11" ht="20.25" customHeight="1" thickBot="1">
      <c r="B23" s="69"/>
      <c r="C23" s="69"/>
      <c r="D23" s="69"/>
      <c r="E23" s="69"/>
      <c r="F23" s="69"/>
      <c r="G23" s="404"/>
      <c r="H23" s="405" t="s">
        <v>165</v>
      </c>
      <c r="I23" s="68">
        <f>SUM(I17:I22)</f>
        <v>0</v>
      </c>
    </row>
    <row r="24" spans="1:11" ht="14.5" thickBot="1">
      <c r="G24" s="407"/>
      <c r="H24" s="408"/>
      <c r="I24" s="53"/>
    </row>
    <row r="25" spans="1:11" ht="32.9" customHeight="1" thickBot="1">
      <c r="E25" s="709"/>
      <c r="F25" s="409" t="s">
        <v>333</v>
      </c>
      <c r="G25" s="410">
        <f>E12+I23</f>
        <v>0</v>
      </c>
    </row>
    <row r="27" spans="1:11" ht="73.400000000000006" customHeight="1">
      <c r="B27" s="1266" t="s">
        <v>334</v>
      </c>
      <c r="C27" s="1267"/>
      <c r="D27" s="1267"/>
      <c r="E27" s="1267"/>
      <c r="F27" s="1267"/>
      <c r="G27" s="1267"/>
      <c r="H27" s="1267"/>
      <c r="I27" s="1267"/>
    </row>
  </sheetData>
  <mergeCells count="21">
    <mergeCell ref="B2:G2"/>
    <mergeCell ref="B12:D12"/>
    <mergeCell ref="F12:H12"/>
    <mergeCell ref="B5:B6"/>
    <mergeCell ref="C5:C6"/>
    <mergeCell ref="D5:D6"/>
    <mergeCell ref="E5:E6"/>
    <mergeCell ref="F5:G6"/>
    <mergeCell ref="F7:G7"/>
    <mergeCell ref="F8:G8"/>
    <mergeCell ref="F9:G9"/>
    <mergeCell ref="F10:G10"/>
    <mergeCell ref="F11:G11"/>
    <mergeCell ref="J15:J16"/>
    <mergeCell ref="I15:I16"/>
    <mergeCell ref="B27:I27"/>
    <mergeCell ref="B15:B16"/>
    <mergeCell ref="C15:C16"/>
    <mergeCell ref="D15:D16"/>
    <mergeCell ref="E15:F15"/>
    <mergeCell ref="G15:H15"/>
  </mergeCells>
  <phoneticPr fontId="56"/>
  <printOptions horizontalCentered="1"/>
  <pageMargins left="0.70866141732283472" right="0.70866141732283472" top="0.55118110236220474" bottom="0.35433070866141736" header="0.31496062992125984" footer="0.31496062992125984"/>
  <pageSetup paperSize="9" scale="88" orientation="landscape" blackAndWhite="1" r:id="rId1"/>
  <headerFooter>
    <oddHeader>&amp;R&amp;K0000002020年4月1日公示以降（2023.06版）</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E14"/>
  <sheetViews>
    <sheetView topLeftCell="A9" workbookViewId="0"/>
  </sheetViews>
  <sheetFormatPr defaultColWidth="9" defaultRowHeight="14"/>
  <cols>
    <col min="1" max="1" width="25.58203125" style="247" customWidth="1"/>
    <col min="2" max="2" width="34.08203125" style="247" customWidth="1"/>
    <col min="3" max="3" width="9.5" style="247" bestFit="1" customWidth="1"/>
    <col min="4" max="4" width="21.08203125" style="247" customWidth="1"/>
    <col min="5" max="5" width="9" style="247"/>
    <col min="6" max="16384" width="9" style="165"/>
  </cols>
  <sheetData>
    <row r="1" spans="1:5">
      <c r="B1" s="412"/>
      <c r="C1" s="412"/>
      <c r="D1" s="413" t="s">
        <v>335</v>
      </c>
    </row>
    <row r="2" spans="1:5" ht="24.75" customHeight="1">
      <c r="A2" s="247" t="s">
        <v>336</v>
      </c>
      <c r="B2" s="414" t="s">
        <v>337</v>
      </c>
      <c r="C2" s="415"/>
      <c r="D2" s="415"/>
    </row>
    <row r="4" spans="1:5" ht="135.75" customHeight="1"/>
    <row r="5" spans="1:5" ht="156" customHeight="1"/>
    <row r="6" spans="1:5" ht="156" customHeight="1"/>
    <row r="7" spans="1:5" ht="107.25" customHeight="1">
      <c r="A7" s="416"/>
      <c r="B7" s="416"/>
      <c r="C7" s="416"/>
      <c r="D7" s="416"/>
    </row>
    <row r="8" spans="1:5" ht="16.5">
      <c r="A8" s="417" t="s">
        <v>338</v>
      </c>
      <c r="B8" s="418"/>
      <c r="C8" s="418"/>
      <c r="D8" s="419"/>
    </row>
    <row r="9" spans="1:5" ht="84.75" customHeight="1">
      <c r="A9" s="420"/>
      <c r="B9" s="421"/>
      <c r="C9" s="421"/>
      <c r="D9" s="422"/>
    </row>
    <row r="10" spans="1:5" s="288" customFormat="1" ht="19.399999999999999" customHeight="1">
      <c r="A10" s="423" t="s">
        <v>339</v>
      </c>
      <c r="B10" s="423"/>
      <c r="C10" s="423"/>
      <c r="D10" s="423"/>
      <c r="E10" s="424"/>
    </row>
    <row r="11" spans="1:5" s="288" customFormat="1" ht="19.399999999999999" customHeight="1">
      <c r="A11" s="423" t="s">
        <v>340</v>
      </c>
      <c r="B11" s="423"/>
      <c r="C11" s="423"/>
      <c r="D11" s="423"/>
      <c r="E11" s="424"/>
    </row>
    <row r="12" spans="1:5" s="288" customFormat="1" ht="40.5" customHeight="1">
      <c r="A12" s="1286" t="s">
        <v>341</v>
      </c>
      <c r="B12" s="1286"/>
      <c r="C12" s="1286"/>
      <c r="D12" s="1286"/>
      <c r="E12" s="424"/>
    </row>
    <row r="13" spans="1:5" s="288" customFormat="1" ht="35.15" customHeight="1">
      <c r="A13" s="1286" t="s">
        <v>342</v>
      </c>
      <c r="B13" s="1286"/>
      <c r="C13" s="1286"/>
      <c r="D13" s="1286"/>
      <c r="E13" s="424"/>
    </row>
    <row r="14" spans="1:5" s="288" customFormat="1" ht="17.25" customHeight="1">
      <c r="A14" s="423" t="s">
        <v>343</v>
      </c>
      <c r="B14" s="423"/>
      <c r="C14" s="423"/>
      <c r="D14" s="423"/>
      <c r="E14" s="424"/>
    </row>
  </sheetData>
  <mergeCells count="2">
    <mergeCell ref="A12:D12"/>
    <mergeCell ref="A13:D13"/>
  </mergeCells>
  <phoneticPr fontId="56"/>
  <printOptions horizontalCentered="1"/>
  <pageMargins left="0.70866141732283472" right="0.70866141732283472" top="0.55118110236220474" bottom="0.35433070866141736" header="0.31496062992125984" footer="0.31496062992125984"/>
  <pageSetup paperSize="9" scale="68" orientation="landscape" blackAndWhite="1" r:id="rId1"/>
  <headerFooter>
    <oddHeader>&amp;R&amp;K0000002020年4月1日公示以降（2023.06版）</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F9801-BF6F-47A4-955E-A3EB22F2EEE1}">
  <sheetPr>
    <tabColor rgb="FFFF0000"/>
    <pageSetUpPr fitToPage="1"/>
  </sheetPr>
  <dimension ref="A1:I33"/>
  <sheetViews>
    <sheetView workbookViewId="0">
      <selection activeCell="A5" sqref="A5"/>
    </sheetView>
  </sheetViews>
  <sheetFormatPr defaultColWidth="8.58203125" defaultRowHeight="13"/>
  <cols>
    <col min="1" max="1" width="11.33203125" style="710" customWidth="1"/>
    <col min="2" max="2" width="8.58203125" style="710"/>
    <col min="3" max="3" width="18.58203125" style="710" customWidth="1"/>
    <col min="4" max="4" width="11.58203125" style="710" customWidth="1"/>
    <col min="5" max="5" width="14.75" style="710" customWidth="1"/>
    <col min="6" max="6" width="13.58203125" style="710" customWidth="1"/>
    <col min="7" max="7" width="32.33203125" style="710" customWidth="1"/>
    <col min="8" max="8" width="31.83203125" style="710" customWidth="1"/>
    <col min="9" max="16384" width="8.58203125" style="710"/>
  </cols>
  <sheetData>
    <row r="1" spans="1:9">
      <c r="H1" s="711" t="s">
        <v>344</v>
      </c>
    </row>
    <row r="2" spans="1:9" ht="16.5">
      <c r="A2" s="867" t="s">
        <v>345</v>
      </c>
      <c r="B2" s="867"/>
      <c r="C2" s="867"/>
      <c r="D2" s="867"/>
      <c r="E2" s="867"/>
      <c r="F2" s="867"/>
      <c r="G2" s="867"/>
    </row>
    <row r="4" spans="1:9">
      <c r="A4" s="710" t="s">
        <v>346</v>
      </c>
    </row>
    <row r="5" spans="1:9">
      <c r="A5" s="710" t="s">
        <v>347</v>
      </c>
    </row>
    <row r="6" spans="1:9">
      <c r="A6" s="716"/>
      <c r="B6" s="716"/>
    </row>
    <row r="7" spans="1:9" ht="30" customHeight="1">
      <c r="A7" s="1290" t="s">
        <v>348</v>
      </c>
      <c r="B7" s="1290"/>
      <c r="C7" s="1289" t="s">
        <v>349</v>
      </c>
      <c r="D7" s="1291" t="s">
        <v>350</v>
      </c>
      <c r="E7" s="1293" t="s">
        <v>351</v>
      </c>
      <c r="F7" s="1291" t="s">
        <v>352</v>
      </c>
      <c r="G7" s="1287" t="s">
        <v>353</v>
      </c>
      <c r="H7" s="1289" t="s">
        <v>354</v>
      </c>
    </row>
    <row r="8" spans="1:9" ht="44.25" customHeight="1">
      <c r="A8" s="717" t="s">
        <v>355</v>
      </c>
      <c r="B8" s="718" t="s">
        <v>356</v>
      </c>
      <c r="C8" s="1290"/>
      <c r="D8" s="1292"/>
      <c r="E8" s="1294"/>
      <c r="F8" s="1292"/>
      <c r="G8" s="1288"/>
      <c r="H8" s="1290"/>
    </row>
    <row r="9" spans="1:9" ht="34.4" customHeight="1">
      <c r="A9" s="722" t="s">
        <v>357</v>
      </c>
      <c r="B9" s="723" t="s">
        <v>358</v>
      </c>
      <c r="C9" s="724" t="s">
        <v>359</v>
      </c>
      <c r="D9" s="725" t="s">
        <v>360</v>
      </c>
      <c r="E9" s="720" t="s">
        <v>361</v>
      </c>
      <c r="F9" s="721">
        <v>5</v>
      </c>
      <c r="G9" s="725" t="s">
        <v>362</v>
      </c>
      <c r="H9" s="721" t="s">
        <v>363</v>
      </c>
      <c r="I9" s="719" t="s">
        <v>364</v>
      </c>
    </row>
    <row r="10" spans="1:9" ht="31.75" customHeight="1">
      <c r="A10" s="726" t="s">
        <v>365</v>
      </c>
      <c r="B10" s="727" t="s">
        <v>366</v>
      </c>
      <c r="C10" s="728" t="s">
        <v>367</v>
      </c>
      <c r="D10" s="729" t="s">
        <v>368</v>
      </c>
      <c r="E10" s="724" t="s">
        <v>369</v>
      </c>
      <c r="F10" s="720" t="s">
        <v>361</v>
      </c>
      <c r="G10" s="729" t="s">
        <v>370</v>
      </c>
      <c r="H10" s="725" t="s">
        <v>363</v>
      </c>
      <c r="I10" s="719" t="s">
        <v>371</v>
      </c>
    </row>
    <row r="11" spans="1:9" ht="20.149999999999999" customHeight="1">
      <c r="A11" s="714"/>
      <c r="B11" s="712"/>
      <c r="C11" s="724"/>
      <c r="D11" s="713"/>
      <c r="E11" s="714"/>
      <c r="F11" s="715"/>
      <c r="G11" s="714"/>
      <c r="H11" s="730"/>
    </row>
    <row r="12" spans="1:9" ht="35.15" customHeight="1">
      <c r="A12" s="714"/>
      <c r="B12" s="712"/>
      <c r="C12" s="729"/>
      <c r="D12" s="713" t="s">
        <v>368</v>
      </c>
      <c r="E12" s="724" t="s">
        <v>372</v>
      </c>
      <c r="F12" s="720" t="s">
        <v>361</v>
      </c>
      <c r="G12" s="866" t="s">
        <v>373</v>
      </c>
      <c r="H12" s="730"/>
      <c r="I12" s="719" t="s">
        <v>374</v>
      </c>
    </row>
    <row r="13" spans="1:9" ht="20.149999999999999" customHeight="1">
      <c r="A13" s="714"/>
      <c r="B13" s="712"/>
      <c r="C13" s="729"/>
      <c r="D13" s="713"/>
      <c r="E13" s="714"/>
      <c r="F13" s="715"/>
      <c r="G13" s="714"/>
      <c r="H13" s="730"/>
      <c r="I13" s="731"/>
    </row>
    <row r="14" spans="1:9" ht="20.149999999999999" customHeight="1">
      <c r="A14" s="714"/>
      <c r="B14" s="712"/>
      <c r="C14" s="729"/>
      <c r="D14" s="713"/>
      <c r="E14" s="714"/>
      <c r="F14" s="715"/>
      <c r="G14" s="714"/>
      <c r="H14" s="730"/>
      <c r="I14" s="731"/>
    </row>
    <row r="15" spans="1:9" ht="20.149999999999999" customHeight="1">
      <c r="A15" s="714"/>
      <c r="B15" s="712"/>
      <c r="C15" s="729"/>
      <c r="D15" s="713"/>
      <c r="E15" s="714"/>
      <c r="F15" s="715"/>
      <c r="G15" s="714"/>
      <c r="H15" s="730"/>
    </row>
    <row r="16" spans="1:9" ht="20.149999999999999" customHeight="1">
      <c r="A16" s="714"/>
      <c r="B16" s="712"/>
      <c r="C16" s="729"/>
      <c r="D16" s="713"/>
      <c r="E16" s="714"/>
      <c r="F16" s="715"/>
      <c r="G16" s="714"/>
      <c r="H16" s="730"/>
    </row>
    <row r="17" spans="1:8" ht="20.149999999999999" customHeight="1">
      <c r="A17" s="714"/>
      <c r="B17" s="712"/>
      <c r="C17" s="729"/>
      <c r="D17" s="713"/>
      <c r="E17" s="714"/>
      <c r="F17" s="715"/>
      <c r="G17" s="714"/>
      <c r="H17" s="730"/>
    </row>
    <row r="18" spans="1:8" ht="20.149999999999999" customHeight="1">
      <c r="A18" s="714"/>
      <c r="B18" s="712"/>
      <c r="C18" s="729"/>
      <c r="D18" s="713"/>
      <c r="E18" s="714"/>
      <c r="F18" s="715"/>
      <c r="G18" s="714"/>
      <c r="H18" s="730"/>
    </row>
    <row r="19" spans="1:8" ht="20.149999999999999" customHeight="1">
      <c r="A19" s="714"/>
      <c r="B19" s="712"/>
      <c r="C19" s="729"/>
      <c r="D19" s="713"/>
      <c r="E19" s="714"/>
      <c r="F19" s="715"/>
      <c r="G19" s="714"/>
      <c r="H19" s="730"/>
    </row>
    <row r="20" spans="1:8" ht="20.149999999999999" customHeight="1">
      <c r="A20" s="714"/>
      <c r="B20" s="712"/>
      <c r="C20" s="729"/>
      <c r="D20" s="713"/>
      <c r="E20" s="714"/>
      <c r="F20" s="715"/>
      <c r="G20" s="714"/>
      <c r="H20" s="730"/>
    </row>
    <row r="21" spans="1:8" ht="20.149999999999999" customHeight="1">
      <c r="A21" s="714"/>
      <c r="B21" s="712"/>
      <c r="C21" s="729"/>
      <c r="D21" s="713"/>
      <c r="E21" s="714"/>
      <c r="F21" s="715"/>
      <c r="G21" s="714"/>
      <c r="H21" s="730"/>
    </row>
    <row r="22" spans="1:8" ht="20.149999999999999" customHeight="1">
      <c r="A22" s="714"/>
      <c r="B22" s="712"/>
      <c r="C22" s="729"/>
      <c r="D22" s="713"/>
      <c r="E22" s="714"/>
      <c r="F22" s="715"/>
      <c r="G22" s="714"/>
      <c r="H22" s="730"/>
    </row>
    <row r="23" spans="1:8" ht="20.149999999999999" customHeight="1">
      <c r="A23" s="714"/>
      <c r="B23" s="712"/>
      <c r="C23" s="729"/>
      <c r="D23" s="713"/>
      <c r="E23" s="714"/>
      <c r="F23" s="715"/>
      <c r="G23" s="714"/>
      <c r="H23" s="730"/>
    </row>
    <row r="24" spans="1:8" ht="20.149999999999999" customHeight="1">
      <c r="A24" s="714"/>
      <c r="B24" s="712"/>
      <c r="C24" s="729"/>
      <c r="D24" s="713"/>
      <c r="E24" s="714"/>
      <c r="F24" s="715"/>
      <c r="G24" s="714"/>
      <c r="H24" s="730"/>
    </row>
    <row r="25" spans="1:8" ht="20.149999999999999" customHeight="1">
      <c r="A25" s="714"/>
      <c r="B25" s="712"/>
      <c r="C25" s="729"/>
      <c r="D25" s="713"/>
      <c r="E25" s="714"/>
      <c r="F25" s="715"/>
      <c r="G25" s="714"/>
      <c r="H25" s="730"/>
    </row>
    <row r="26" spans="1:8" ht="20.149999999999999" customHeight="1">
      <c r="A26" s="714"/>
      <c r="B26" s="712"/>
      <c r="C26" s="729"/>
      <c r="D26" s="713"/>
      <c r="E26" s="714"/>
      <c r="F26" s="715"/>
      <c r="G26" s="714"/>
      <c r="H26" s="730"/>
    </row>
    <row r="27" spans="1:8" ht="20.149999999999999" customHeight="1">
      <c r="A27" s="714"/>
      <c r="B27" s="712"/>
      <c r="C27" s="729"/>
      <c r="D27" s="713"/>
      <c r="E27" s="714"/>
      <c r="F27" s="715"/>
      <c r="G27" s="714"/>
      <c r="H27" s="730"/>
    </row>
    <row r="28" spans="1:8" ht="20.149999999999999" customHeight="1">
      <c r="A28" s="714"/>
      <c r="B28" s="712"/>
      <c r="C28" s="729"/>
      <c r="D28" s="713"/>
      <c r="E28" s="714"/>
      <c r="F28" s="715"/>
      <c r="G28" s="714"/>
      <c r="H28" s="730"/>
    </row>
    <row r="29" spans="1:8" ht="20.149999999999999" customHeight="1">
      <c r="A29" s="714"/>
      <c r="B29" s="712"/>
      <c r="C29" s="729"/>
      <c r="D29" s="713"/>
      <c r="E29" s="714"/>
      <c r="F29" s="715"/>
      <c r="G29" s="714"/>
      <c r="H29" s="730"/>
    </row>
    <row r="30" spans="1:8" ht="20.149999999999999" customHeight="1">
      <c r="A30" s="714"/>
      <c r="B30" s="712"/>
      <c r="C30" s="729"/>
      <c r="D30" s="713"/>
      <c r="E30" s="714"/>
      <c r="F30" s="715"/>
      <c r="G30" s="714"/>
      <c r="H30" s="730"/>
    </row>
    <row r="31" spans="1:8" ht="20.149999999999999" customHeight="1">
      <c r="A31" s="714"/>
      <c r="B31" s="712"/>
      <c r="C31" s="729"/>
      <c r="D31" s="713"/>
      <c r="E31" s="714"/>
      <c r="F31" s="715"/>
      <c r="G31" s="714"/>
      <c r="H31" s="730"/>
    </row>
    <row r="32" spans="1:8" ht="20.149999999999999" customHeight="1">
      <c r="A32" s="714"/>
      <c r="B32" s="712"/>
      <c r="C32" s="729"/>
      <c r="D32" s="713"/>
      <c r="E32" s="714"/>
      <c r="F32" s="715"/>
      <c r="G32" s="714"/>
      <c r="H32" s="730"/>
    </row>
    <row r="33" spans="1:8" ht="20.149999999999999" customHeight="1">
      <c r="A33" s="714"/>
      <c r="B33" s="712"/>
      <c r="C33" s="729"/>
      <c r="D33" s="713"/>
      <c r="E33" s="714"/>
      <c r="F33" s="715"/>
      <c r="G33" s="714"/>
      <c r="H33" s="730"/>
    </row>
  </sheetData>
  <mergeCells count="7">
    <mergeCell ref="G7:G8"/>
    <mergeCell ref="H7:H8"/>
    <mergeCell ref="A7:B7"/>
    <mergeCell ref="C7:C8"/>
    <mergeCell ref="D7:D8"/>
    <mergeCell ref="E7:E8"/>
    <mergeCell ref="F7:F8"/>
  </mergeCells>
  <phoneticPr fontId="56"/>
  <dataValidations count="2">
    <dataValidation type="list" allowBlank="1" showInputMessage="1" showErrorMessage="1" sqref="D9:D33" xr:uid="{C6EB4875-A905-4272-83C3-4EC41BC61437}">
      <formula1>"PF格納,報告書添付"</formula1>
    </dataValidation>
    <dataValidation type="list" allowBlank="1" showInputMessage="1" showErrorMessage="1" sqref="C9:C33" xr:uid="{F2D63CA9-7187-4EDE-9A3D-927D17A56DD0}">
      <formula1>"報酬,旅費(航空賃）,旅費（その他）,一般業務費,通訳傭上費,報告書作成費,機材費,再委託費,国内業務費,現地一時隔離関連費,本邦一時隔離関連費,業務原価,直接人件費,その他原価,一般管理費等"</formula1>
    </dataValidation>
  </dataValidations>
  <pageMargins left="0.7" right="0.7" top="0.75" bottom="0.75" header="0.3" footer="0.3"/>
  <pageSetup paperSize="9" scale="76"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DB64-E5FE-4FB8-8DFC-DDE0A1B959A7}">
  <sheetPr>
    <pageSetUpPr fitToPage="1"/>
  </sheetPr>
  <dimension ref="A1:F151"/>
  <sheetViews>
    <sheetView view="pageBreakPreview" zoomScaleNormal="80" zoomScaleSheetLayoutView="100" workbookViewId="0">
      <selection activeCell="A10" sqref="A10"/>
    </sheetView>
  </sheetViews>
  <sheetFormatPr defaultRowHeight="14"/>
  <cols>
    <col min="1" max="1" width="18.25" style="259" customWidth="1"/>
    <col min="2" max="3" width="17.08203125" style="259" customWidth="1"/>
    <col min="4" max="4" width="12.58203125" style="259" bestFit="1" customWidth="1"/>
    <col min="5" max="5" width="8.58203125" style="259"/>
    <col min="6" max="6" width="7.58203125" style="259" bestFit="1" customWidth="1"/>
    <col min="7" max="7" width="10.58203125" style="259" bestFit="1" customWidth="1"/>
    <col min="8" max="9" width="10.08203125" style="259" bestFit="1" customWidth="1"/>
    <col min="10" max="10" width="13.58203125" style="259" bestFit="1" customWidth="1"/>
    <col min="11" max="253" width="8.58203125" style="259"/>
    <col min="254" max="254" width="9.08203125" style="259" customWidth="1"/>
    <col min="255" max="255" width="25" style="259" bestFit="1" customWidth="1"/>
    <col min="256" max="256" width="23.58203125" style="259" bestFit="1" customWidth="1"/>
    <col min="257" max="257" width="25.58203125" style="259" bestFit="1" customWidth="1"/>
    <col min="258" max="258" width="8.58203125" style="259"/>
    <col min="259" max="259" width="19.08203125" style="259" bestFit="1" customWidth="1"/>
    <col min="260" max="260" width="12.58203125" style="259" bestFit="1" customWidth="1"/>
    <col min="261" max="261" width="8.58203125" style="259"/>
    <col min="262" max="262" width="7.58203125" style="259" bestFit="1" customWidth="1"/>
    <col min="263" max="263" width="10.58203125" style="259" bestFit="1" customWidth="1"/>
    <col min="264" max="265" width="10.08203125" style="259" bestFit="1" customWidth="1"/>
    <col min="266" max="266" width="13.58203125" style="259" bestFit="1" customWidth="1"/>
    <col min="267" max="509" width="8.58203125" style="259"/>
    <col min="510" max="510" width="9.08203125" style="259" customWidth="1"/>
    <col min="511" max="511" width="25" style="259" bestFit="1" customWidth="1"/>
    <col min="512" max="512" width="23.58203125" style="259" bestFit="1" customWidth="1"/>
    <col min="513" max="513" width="25.58203125" style="259" bestFit="1" customWidth="1"/>
    <col min="514" max="514" width="8.58203125" style="259"/>
    <col min="515" max="515" width="19.08203125" style="259" bestFit="1" customWidth="1"/>
    <col min="516" max="516" width="12.58203125" style="259" bestFit="1" customWidth="1"/>
    <col min="517" max="517" width="8.58203125" style="259"/>
    <col min="518" max="518" width="7.58203125" style="259" bestFit="1" customWidth="1"/>
    <col min="519" max="519" width="10.58203125" style="259" bestFit="1" customWidth="1"/>
    <col min="520" max="521" width="10.08203125" style="259" bestFit="1" customWidth="1"/>
    <col min="522" max="522" width="13.58203125" style="259" bestFit="1" customWidth="1"/>
    <col min="523" max="765" width="8.58203125" style="259"/>
    <col min="766" max="766" width="9.08203125" style="259" customWidth="1"/>
    <col min="767" max="767" width="25" style="259" bestFit="1" customWidth="1"/>
    <col min="768" max="768" width="23.58203125" style="259" bestFit="1" customWidth="1"/>
    <col min="769" max="769" width="25.58203125" style="259" bestFit="1" customWidth="1"/>
    <col min="770" max="770" width="8.58203125" style="259"/>
    <col min="771" max="771" width="19.08203125" style="259" bestFit="1" customWidth="1"/>
    <col min="772" max="772" width="12.58203125" style="259" bestFit="1" customWidth="1"/>
    <col min="773" max="773" width="8.58203125" style="259"/>
    <col min="774" max="774" width="7.58203125" style="259" bestFit="1" customWidth="1"/>
    <col min="775" max="775" width="10.58203125" style="259" bestFit="1" customWidth="1"/>
    <col min="776" max="777" width="10.08203125" style="259" bestFit="1" customWidth="1"/>
    <col min="778" max="778" width="13.58203125" style="259" bestFit="1" customWidth="1"/>
    <col min="779" max="1021" width="8.58203125" style="259"/>
    <col min="1022" max="1022" width="9.08203125" style="259" customWidth="1"/>
    <col min="1023" max="1023" width="25" style="259" bestFit="1" customWidth="1"/>
    <col min="1024" max="1024" width="23.58203125" style="259" bestFit="1" customWidth="1"/>
    <col min="1025" max="1025" width="25.58203125" style="259" bestFit="1" customWidth="1"/>
    <col min="1026" max="1026" width="8.58203125" style="259"/>
    <col min="1027" max="1027" width="19.08203125" style="259" bestFit="1" customWidth="1"/>
    <col min="1028" max="1028" width="12.58203125" style="259" bestFit="1" customWidth="1"/>
    <col min="1029" max="1029" width="8.58203125" style="259"/>
    <col min="1030" max="1030" width="7.58203125" style="259" bestFit="1" customWidth="1"/>
    <col min="1031" max="1031" width="10.58203125" style="259" bestFit="1" customWidth="1"/>
    <col min="1032" max="1033" width="10.08203125" style="259" bestFit="1" customWidth="1"/>
    <col min="1034" max="1034" width="13.58203125" style="259" bestFit="1" customWidth="1"/>
    <col min="1035" max="1277" width="8.58203125" style="259"/>
    <col min="1278" max="1278" width="9.08203125" style="259" customWidth="1"/>
    <col min="1279" max="1279" width="25" style="259" bestFit="1" customWidth="1"/>
    <col min="1280" max="1280" width="23.58203125" style="259" bestFit="1" customWidth="1"/>
    <col min="1281" max="1281" width="25.58203125" style="259" bestFit="1" customWidth="1"/>
    <col min="1282" max="1282" width="8.58203125" style="259"/>
    <col min="1283" max="1283" width="19.08203125" style="259" bestFit="1" customWidth="1"/>
    <col min="1284" max="1284" width="12.58203125" style="259" bestFit="1" customWidth="1"/>
    <col min="1285" max="1285" width="8.58203125" style="259"/>
    <col min="1286" max="1286" width="7.58203125" style="259" bestFit="1" customWidth="1"/>
    <col min="1287" max="1287" width="10.58203125" style="259" bestFit="1" customWidth="1"/>
    <col min="1288" max="1289" width="10.08203125" style="259" bestFit="1" customWidth="1"/>
    <col min="1290" max="1290" width="13.58203125" style="259" bestFit="1" customWidth="1"/>
    <col min="1291" max="1533" width="8.58203125" style="259"/>
    <col min="1534" max="1534" width="9.08203125" style="259" customWidth="1"/>
    <col min="1535" max="1535" width="25" style="259" bestFit="1" customWidth="1"/>
    <col min="1536" max="1536" width="23.58203125" style="259" bestFit="1" customWidth="1"/>
    <col min="1537" max="1537" width="25.58203125" style="259" bestFit="1" customWidth="1"/>
    <col min="1538" max="1538" width="8.58203125" style="259"/>
    <col min="1539" max="1539" width="19.08203125" style="259" bestFit="1" customWidth="1"/>
    <col min="1540" max="1540" width="12.58203125" style="259" bestFit="1" customWidth="1"/>
    <col min="1541" max="1541" width="8.58203125" style="259"/>
    <col min="1542" max="1542" width="7.58203125" style="259" bestFit="1" customWidth="1"/>
    <col min="1543" max="1543" width="10.58203125" style="259" bestFit="1" customWidth="1"/>
    <col min="1544" max="1545" width="10.08203125" style="259" bestFit="1" customWidth="1"/>
    <col min="1546" max="1546" width="13.58203125" style="259" bestFit="1" customWidth="1"/>
    <col min="1547" max="1789" width="8.58203125" style="259"/>
    <col min="1790" max="1790" width="9.08203125" style="259" customWidth="1"/>
    <col min="1791" max="1791" width="25" style="259" bestFit="1" customWidth="1"/>
    <col min="1792" max="1792" width="23.58203125" style="259" bestFit="1" customWidth="1"/>
    <col min="1793" max="1793" width="25.58203125" style="259" bestFit="1" customWidth="1"/>
    <col min="1794" max="1794" width="8.58203125" style="259"/>
    <col min="1795" max="1795" width="19.08203125" style="259" bestFit="1" customWidth="1"/>
    <col min="1796" max="1796" width="12.58203125" style="259" bestFit="1" customWidth="1"/>
    <col min="1797" max="1797" width="8.58203125" style="259"/>
    <col min="1798" max="1798" width="7.58203125" style="259" bestFit="1" customWidth="1"/>
    <col min="1799" max="1799" width="10.58203125" style="259" bestFit="1" customWidth="1"/>
    <col min="1800" max="1801" width="10.08203125" style="259" bestFit="1" customWidth="1"/>
    <col min="1802" max="1802" width="13.58203125" style="259" bestFit="1" customWidth="1"/>
    <col min="1803" max="2045" width="8.58203125" style="259"/>
    <col min="2046" max="2046" width="9.08203125" style="259" customWidth="1"/>
    <col min="2047" max="2047" width="25" style="259" bestFit="1" customWidth="1"/>
    <col min="2048" max="2048" width="23.58203125" style="259" bestFit="1" customWidth="1"/>
    <col min="2049" max="2049" width="25.58203125" style="259" bestFit="1" customWidth="1"/>
    <col min="2050" max="2050" width="8.58203125" style="259"/>
    <col min="2051" max="2051" width="19.08203125" style="259" bestFit="1" customWidth="1"/>
    <col min="2052" max="2052" width="12.58203125" style="259" bestFit="1" customWidth="1"/>
    <col min="2053" max="2053" width="8.58203125" style="259"/>
    <col min="2054" max="2054" width="7.58203125" style="259" bestFit="1" customWidth="1"/>
    <col min="2055" max="2055" width="10.58203125" style="259" bestFit="1" customWidth="1"/>
    <col min="2056" max="2057" width="10.08203125" style="259" bestFit="1" customWidth="1"/>
    <col min="2058" max="2058" width="13.58203125" style="259" bestFit="1" customWidth="1"/>
    <col min="2059" max="2301" width="8.58203125" style="259"/>
    <col min="2302" max="2302" width="9.08203125" style="259" customWidth="1"/>
    <col min="2303" max="2303" width="25" style="259" bestFit="1" customWidth="1"/>
    <col min="2304" max="2304" width="23.58203125" style="259" bestFit="1" customWidth="1"/>
    <col min="2305" max="2305" width="25.58203125" style="259" bestFit="1" customWidth="1"/>
    <col min="2306" max="2306" width="8.58203125" style="259"/>
    <col min="2307" max="2307" width="19.08203125" style="259" bestFit="1" customWidth="1"/>
    <col min="2308" max="2308" width="12.58203125" style="259" bestFit="1" customWidth="1"/>
    <col min="2309" max="2309" width="8.58203125" style="259"/>
    <col min="2310" max="2310" width="7.58203125" style="259" bestFit="1" customWidth="1"/>
    <col min="2311" max="2311" width="10.58203125" style="259" bestFit="1" customWidth="1"/>
    <col min="2312" max="2313" width="10.08203125" style="259" bestFit="1" customWidth="1"/>
    <col min="2314" max="2314" width="13.58203125" style="259" bestFit="1" customWidth="1"/>
    <col min="2315" max="2557" width="8.58203125" style="259"/>
    <col min="2558" max="2558" width="9.08203125" style="259" customWidth="1"/>
    <col min="2559" max="2559" width="25" style="259" bestFit="1" customWidth="1"/>
    <col min="2560" max="2560" width="23.58203125" style="259" bestFit="1" customWidth="1"/>
    <col min="2561" max="2561" width="25.58203125" style="259" bestFit="1" customWidth="1"/>
    <col min="2562" max="2562" width="8.58203125" style="259"/>
    <col min="2563" max="2563" width="19.08203125" style="259" bestFit="1" customWidth="1"/>
    <col min="2564" max="2564" width="12.58203125" style="259" bestFit="1" customWidth="1"/>
    <col min="2565" max="2565" width="8.58203125" style="259"/>
    <col min="2566" max="2566" width="7.58203125" style="259" bestFit="1" customWidth="1"/>
    <col min="2567" max="2567" width="10.58203125" style="259" bestFit="1" customWidth="1"/>
    <col min="2568" max="2569" width="10.08203125" style="259" bestFit="1" customWidth="1"/>
    <col min="2570" max="2570" width="13.58203125" style="259" bestFit="1" customWidth="1"/>
    <col min="2571" max="2813" width="8.58203125" style="259"/>
    <col min="2814" max="2814" width="9.08203125" style="259" customWidth="1"/>
    <col min="2815" max="2815" width="25" style="259" bestFit="1" customWidth="1"/>
    <col min="2816" max="2816" width="23.58203125" style="259" bestFit="1" customWidth="1"/>
    <col min="2817" max="2817" width="25.58203125" style="259" bestFit="1" customWidth="1"/>
    <col min="2818" max="2818" width="8.58203125" style="259"/>
    <col min="2819" max="2819" width="19.08203125" style="259" bestFit="1" customWidth="1"/>
    <col min="2820" max="2820" width="12.58203125" style="259" bestFit="1" customWidth="1"/>
    <col min="2821" max="2821" width="8.58203125" style="259"/>
    <col min="2822" max="2822" width="7.58203125" style="259" bestFit="1" customWidth="1"/>
    <col min="2823" max="2823" width="10.58203125" style="259" bestFit="1" customWidth="1"/>
    <col min="2824" max="2825" width="10.08203125" style="259" bestFit="1" customWidth="1"/>
    <col min="2826" max="2826" width="13.58203125" style="259" bestFit="1" customWidth="1"/>
    <col min="2827" max="3069" width="8.58203125" style="259"/>
    <col min="3070" max="3070" width="9.08203125" style="259" customWidth="1"/>
    <col min="3071" max="3071" width="25" style="259" bestFit="1" customWidth="1"/>
    <col min="3072" max="3072" width="23.58203125" style="259" bestFit="1" customWidth="1"/>
    <col min="3073" max="3073" width="25.58203125" style="259" bestFit="1" customWidth="1"/>
    <col min="3074" max="3074" width="8.58203125" style="259"/>
    <col min="3075" max="3075" width="19.08203125" style="259" bestFit="1" customWidth="1"/>
    <col min="3076" max="3076" width="12.58203125" style="259" bestFit="1" customWidth="1"/>
    <col min="3077" max="3077" width="8.58203125" style="259"/>
    <col min="3078" max="3078" width="7.58203125" style="259" bestFit="1" customWidth="1"/>
    <col min="3079" max="3079" width="10.58203125" style="259" bestFit="1" customWidth="1"/>
    <col min="3080" max="3081" width="10.08203125" style="259" bestFit="1" customWidth="1"/>
    <col min="3082" max="3082" width="13.58203125" style="259" bestFit="1" customWidth="1"/>
    <col min="3083" max="3325" width="8.58203125" style="259"/>
    <col min="3326" max="3326" width="9.08203125" style="259" customWidth="1"/>
    <col min="3327" max="3327" width="25" style="259" bestFit="1" customWidth="1"/>
    <col min="3328" max="3328" width="23.58203125" style="259" bestFit="1" customWidth="1"/>
    <col min="3329" max="3329" width="25.58203125" style="259" bestFit="1" customWidth="1"/>
    <col min="3330" max="3330" width="8.58203125" style="259"/>
    <col min="3331" max="3331" width="19.08203125" style="259" bestFit="1" customWidth="1"/>
    <col min="3332" max="3332" width="12.58203125" style="259" bestFit="1" customWidth="1"/>
    <col min="3333" max="3333" width="8.58203125" style="259"/>
    <col min="3334" max="3334" width="7.58203125" style="259" bestFit="1" customWidth="1"/>
    <col min="3335" max="3335" width="10.58203125" style="259" bestFit="1" customWidth="1"/>
    <col min="3336" max="3337" width="10.08203125" style="259" bestFit="1" customWidth="1"/>
    <col min="3338" max="3338" width="13.58203125" style="259" bestFit="1" customWidth="1"/>
    <col min="3339" max="3581" width="8.58203125" style="259"/>
    <col min="3582" max="3582" width="9.08203125" style="259" customWidth="1"/>
    <col min="3583" max="3583" width="25" style="259" bestFit="1" customWidth="1"/>
    <col min="3584" max="3584" width="23.58203125" style="259" bestFit="1" customWidth="1"/>
    <col min="3585" max="3585" width="25.58203125" style="259" bestFit="1" customWidth="1"/>
    <col min="3586" max="3586" width="8.58203125" style="259"/>
    <col min="3587" max="3587" width="19.08203125" style="259" bestFit="1" customWidth="1"/>
    <col min="3588" max="3588" width="12.58203125" style="259" bestFit="1" customWidth="1"/>
    <col min="3589" max="3589" width="8.58203125" style="259"/>
    <col min="3590" max="3590" width="7.58203125" style="259" bestFit="1" customWidth="1"/>
    <col min="3591" max="3591" width="10.58203125" style="259" bestFit="1" customWidth="1"/>
    <col min="3592" max="3593" width="10.08203125" style="259" bestFit="1" customWidth="1"/>
    <col min="3594" max="3594" width="13.58203125" style="259" bestFit="1" customWidth="1"/>
    <col min="3595" max="3837" width="8.58203125" style="259"/>
    <col min="3838" max="3838" width="9.08203125" style="259" customWidth="1"/>
    <col min="3839" max="3839" width="25" style="259" bestFit="1" customWidth="1"/>
    <col min="3840" max="3840" width="23.58203125" style="259" bestFit="1" customWidth="1"/>
    <col min="3841" max="3841" width="25.58203125" style="259" bestFit="1" customWidth="1"/>
    <col min="3842" max="3842" width="8.58203125" style="259"/>
    <col min="3843" max="3843" width="19.08203125" style="259" bestFit="1" customWidth="1"/>
    <col min="3844" max="3844" width="12.58203125" style="259" bestFit="1" customWidth="1"/>
    <col min="3845" max="3845" width="8.58203125" style="259"/>
    <col min="3846" max="3846" width="7.58203125" style="259" bestFit="1" customWidth="1"/>
    <col min="3847" max="3847" width="10.58203125" style="259" bestFit="1" customWidth="1"/>
    <col min="3848" max="3849" width="10.08203125" style="259" bestFit="1" customWidth="1"/>
    <col min="3850" max="3850" width="13.58203125" style="259" bestFit="1" customWidth="1"/>
    <col min="3851" max="4093" width="8.58203125" style="259"/>
    <col min="4094" max="4094" width="9.08203125" style="259" customWidth="1"/>
    <col min="4095" max="4095" width="25" style="259" bestFit="1" customWidth="1"/>
    <col min="4096" max="4096" width="23.58203125" style="259" bestFit="1" customWidth="1"/>
    <col min="4097" max="4097" width="25.58203125" style="259" bestFit="1" customWidth="1"/>
    <col min="4098" max="4098" width="8.58203125" style="259"/>
    <col min="4099" max="4099" width="19.08203125" style="259" bestFit="1" customWidth="1"/>
    <col min="4100" max="4100" width="12.58203125" style="259" bestFit="1" customWidth="1"/>
    <col min="4101" max="4101" width="8.58203125" style="259"/>
    <col min="4102" max="4102" width="7.58203125" style="259" bestFit="1" customWidth="1"/>
    <col min="4103" max="4103" width="10.58203125" style="259" bestFit="1" customWidth="1"/>
    <col min="4104" max="4105" width="10.08203125" style="259" bestFit="1" customWidth="1"/>
    <col min="4106" max="4106" width="13.58203125" style="259" bestFit="1" customWidth="1"/>
    <col min="4107" max="4349" width="8.58203125" style="259"/>
    <col min="4350" max="4350" width="9.08203125" style="259" customWidth="1"/>
    <col min="4351" max="4351" width="25" style="259" bestFit="1" customWidth="1"/>
    <col min="4352" max="4352" width="23.58203125" style="259" bestFit="1" customWidth="1"/>
    <col min="4353" max="4353" width="25.58203125" style="259" bestFit="1" customWidth="1"/>
    <col min="4354" max="4354" width="8.58203125" style="259"/>
    <col min="4355" max="4355" width="19.08203125" style="259" bestFit="1" customWidth="1"/>
    <col min="4356" max="4356" width="12.58203125" style="259" bestFit="1" customWidth="1"/>
    <col min="4357" max="4357" width="8.58203125" style="259"/>
    <col min="4358" max="4358" width="7.58203125" style="259" bestFit="1" customWidth="1"/>
    <col min="4359" max="4359" width="10.58203125" style="259" bestFit="1" customWidth="1"/>
    <col min="4360" max="4361" width="10.08203125" style="259" bestFit="1" customWidth="1"/>
    <col min="4362" max="4362" width="13.58203125" style="259" bestFit="1" customWidth="1"/>
    <col min="4363" max="4605" width="8.58203125" style="259"/>
    <col min="4606" max="4606" width="9.08203125" style="259" customWidth="1"/>
    <col min="4607" max="4607" width="25" style="259" bestFit="1" customWidth="1"/>
    <col min="4608" max="4608" width="23.58203125" style="259" bestFit="1" customWidth="1"/>
    <col min="4609" max="4609" width="25.58203125" style="259" bestFit="1" customWidth="1"/>
    <col min="4610" max="4610" width="8.58203125" style="259"/>
    <col min="4611" max="4611" width="19.08203125" style="259" bestFit="1" customWidth="1"/>
    <col min="4612" max="4612" width="12.58203125" style="259" bestFit="1" customWidth="1"/>
    <col min="4613" max="4613" width="8.58203125" style="259"/>
    <col min="4614" max="4614" width="7.58203125" style="259" bestFit="1" customWidth="1"/>
    <col min="4615" max="4615" width="10.58203125" style="259" bestFit="1" customWidth="1"/>
    <col min="4616" max="4617" width="10.08203125" style="259" bestFit="1" customWidth="1"/>
    <col min="4618" max="4618" width="13.58203125" style="259" bestFit="1" customWidth="1"/>
    <col min="4619" max="4861" width="8.58203125" style="259"/>
    <col min="4862" max="4862" width="9.08203125" style="259" customWidth="1"/>
    <col min="4863" max="4863" width="25" style="259" bestFit="1" customWidth="1"/>
    <col min="4864" max="4864" width="23.58203125" style="259" bestFit="1" customWidth="1"/>
    <col min="4865" max="4865" width="25.58203125" style="259" bestFit="1" customWidth="1"/>
    <col min="4866" max="4866" width="8.58203125" style="259"/>
    <col min="4867" max="4867" width="19.08203125" style="259" bestFit="1" customWidth="1"/>
    <col min="4868" max="4868" width="12.58203125" style="259" bestFit="1" customWidth="1"/>
    <col min="4869" max="4869" width="8.58203125" style="259"/>
    <col min="4870" max="4870" width="7.58203125" style="259" bestFit="1" customWidth="1"/>
    <col min="4871" max="4871" width="10.58203125" style="259" bestFit="1" customWidth="1"/>
    <col min="4872" max="4873" width="10.08203125" style="259" bestFit="1" customWidth="1"/>
    <col min="4874" max="4874" width="13.58203125" style="259" bestFit="1" customWidth="1"/>
    <col min="4875" max="5117" width="8.58203125" style="259"/>
    <col min="5118" max="5118" width="9.08203125" style="259" customWidth="1"/>
    <col min="5119" max="5119" width="25" style="259" bestFit="1" customWidth="1"/>
    <col min="5120" max="5120" width="23.58203125" style="259" bestFit="1" customWidth="1"/>
    <col min="5121" max="5121" width="25.58203125" style="259" bestFit="1" customWidth="1"/>
    <col min="5122" max="5122" width="8.58203125" style="259"/>
    <col min="5123" max="5123" width="19.08203125" style="259" bestFit="1" customWidth="1"/>
    <col min="5124" max="5124" width="12.58203125" style="259" bestFit="1" customWidth="1"/>
    <col min="5125" max="5125" width="8.58203125" style="259"/>
    <col min="5126" max="5126" width="7.58203125" style="259" bestFit="1" customWidth="1"/>
    <col min="5127" max="5127" width="10.58203125" style="259" bestFit="1" customWidth="1"/>
    <col min="5128" max="5129" width="10.08203125" style="259" bestFit="1" customWidth="1"/>
    <col min="5130" max="5130" width="13.58203125" style="259" bestFit="1" customWidth="1"/>
    <col min="5131" max="5373" width="8.58203125" style="259"/>
    <col min="5374" max="5374" width="9.08203125" style="259" customWidth="1"/>
    <col min="5375" max="5375" width="25" style="259" bestFit="1" customWidth="1"/>
    <col min="5376" max="5376" width="23.58203125" style="259" bestFit="1" customWidth="1"/>
    <col min="5377" max="5377" width="25.58203125" style="259" bestFit="1" customWidth="1"/>
    <col min="5378" max="5378" width="8.58203125" style="259"/>
    <col min="5379" max="5379" width="19.08203125" style="259" bestFit="1" customWidth="1"/>
    <col min="5380" max="5380" width="12.58203125" style="259" bestFit="1" customWidth="1"/>
    <col min="5381" max="5381" width="8.58203125" style="259"/>
    <col min="5382" max="5382" width="7.58203125" style="259" bestFit="1" customWidth="1"/>
    <col min="5383" max="5383" width="10.58203125" style="259" bestFit="1" customWidth="1"/>
    <col min="5384" max="5385" width="10.08203125" style="259" bestFit="1" customWidth="1"/>
    <col min="5386" max="5386" width="13.58203125" style="259" bestFit="1" customWidth="1"/>
    <col min="5387" max="5629" width="8.58203125" style="259"/>
    <col min="5630" max="5630" width="9.08203125" style="259" customWidth="1"/>
    <col min="5631" max="5631" width="25" style="259" bestFit="1" customWidth="1"/>
    <col min="5632" max="5632" width="23.58203125" style="259" bestFit="1" customWidth="1"/>
    <col min="5633" max="5633" width="25.58203125" style="259" bestFit="1" customWidth="1"/>
    <col min="5634" max="5634" width="8.58203125" style="259"/>
    <col min="5635" max="5635" width="19.08203125" style="259" bestFit="1" customWidth="1"/>
    <col min="5636" max="5636" width="12.58203125" style="259" bestFit="1" customWidth="1"/>
    <col min="5637" max="5637" width="8.58203125" style="259"/>
    <col min="5638" max="5638" width="7.58203125" style="259" bestFit="1" customWidth="1"/>
    <col min="5639" max="5639" width="10.58203125" style="259" bestFit="1" customWidth="1"/>
    <col min="5640" max="5641" width="10.08203125" style="259" bestFit="1" customWidth="1"/>
    <col min="5642" max="5642" width="13.58203125" style="259" bestFit="1" customWidth="1"/>
    <col min="5643" max="5885" width="8.58203125" style="259"/>
    <col min="5886" max="5886" width="9.08203125" style="259" customWidth="1"/>
    <col min="5887" max="5887" width="25" style="259" bestFit="1" customWidth="1"/>
    <col min="5888" max="5888" width="23.58203125" style="259" bestFit="1" customWidth="1"/>
    <col min="5889" max="5889" width="25.58203125" style="259" bestFit="1" customWidth="1"/>
    <col min="5890" max="5890" width="8.58203125" style="259"/>
    <col min="5891" max="5891" width="19.08203125" style="259" bestFit="1" customWidth="1"/>
    <col min="5892" max="5892" width="12.58203125" style="259" bestFit="1" customWidth="1"/>
    <col min="5893" max="5893" width="8.58203125" style="259"/>
    <col min="5894" max="5894" width="7.58203125" style="259" bestFit="1" customWidth="1"/>
    <col min="5895" max="5895" width="10.58203125" style="259" bestFit="1" customWidth="1"/>
    <col min="5896" max="5897" width="10.08203125" style="259" bestFit="1" customWidth="1"/>
    <col min="5898" max="5898" width="13.58203125" style="259" bestFit="1" customWidth="1"/>
    <col min="5899" max="6141" width="8.58203125" style="259"/>
    <col min="6142" max="6142" width="9.08203125" style="259" customWidth="1"/>
    <col min="6143" max="6143" width="25" style="259" bestFit="1" customWidth="1"/>
    <col min="6144" max="6144" width="23.58203125" style="259" bestFit="1" customWidth="1"/>
    <col min="6145" max="6145" width="25.58203125" style="259" bestFit="1" customWidth="1"/>
    <col min="6146" max="6146" width="8.58203125" style="259"/>
    <col min="6147" max="6147" width="19.08203125" style="259" bestFit="1" customWidth="1"/>
    <col min="6148" max="6148" width="12.58203125" style="259" bestFit="1" customWidth="1"/>
    <col min="6149" max="6149" width="8.58203125" style="259"/>
    <col min="6150" max="6150" width="7.58203125" style="259" bestFit="1" customWidth="1"/>
    <col min="6151" max="6151" width="10.58203125" style="259" bestFit="1" customWidth="1"/>
    <col min="6152" max="6153" width="10.08203125" style="259" bestFit="1" customWidth="1"/>
    <col min="6154" max="6154" width="13.58203125" style="259" bestFit="1" customWidth="1"/>
    <col min="6155" max="6397" width="8.58203125" style="259"/>
    <col min="6398" max="6398" width="9.08203125" style="259" customWidth="1"/>
    <col min="6399" max="6399" width="25" style="259" bestFit="1" customWidth="1"/>
    <col min="6400" max="6400" width="23.58203125" style="259" bestFit="1" customWidth="1"/>
    <col min="6401" max="6401" width="25.58203125" style="259" bestFit="1" customWidth="1"/>
    <col min="6402" max="6402" width="8.58203125" style="259"/>
    <col min="6403" max="6403" width="19.08203125" style="259" bestFit="1" customWidth="1"/>
    <col min="6404" max="6404" width="12.58203125" style="259" bestFit="1" customWidth="1"/>
    <col min="6405" max="6405" width="8.58203125" style="259"/>
    <col min="6406" max="6406" width="7.58203125" style="259" bestFit="1" customWidth="1"/>
    <col min="6407" max="6407" width="10.58203125" style="259" bestFit="1" customWidth="1"/>
    <col min="6408" max="6409" width="10.08203125" style="259" bestFit="1" customWidth="1"/>
    <col min="6410" max="6410" width="13.58203125" style="259" bestFit="1" customWidth="1"/>
    <col min="6411" max="6653" width="8.58203125" style="259"/>
    <col min="6654" max="6654" width="9.08203125" style="259" customWidth="1"/>
    <col min="6655" max="6655" width="25" style="259" bestFit="1" customWidth="1"/>
    <col min="6656" max="6656" width="23.58203125" style="259" bestFit="1" customWidth="1"/>
    <col min="6657" max="6657" width="25.58203125" style="259" bestFit="1" customWidth="1"/>
    <col min="6658" max="6658" width="8.58203125" style="259"/>
    <col min="6659" max="6659" width="19.08203125" style="259" bestFit="1" customWidth="1"/>
    <col min="6660" max="6660" width="12.58203125" style="259" bestFit="1" customWidth="1"/>
    <col min="6661" max="6661" width="8.58203125" style="259"/>
    <col min="6662" max="6662" width="7.58203125" style="259" bestFit="1" customWidth="1"/>
    <col min="6663" max="6663" width="10.58203125" style="259" bestFit="1" customWidth="1"/>
    <col min="6664" max="6665" width="10.08203125" style="259" bestFit="1" customWidth="1"/>
    <col min="6666" max="6666" width="13.58203125" style="259" bestFit="1" customWidth="1"/>
    <col min="6667" max="6909" width="8.58203125" style="259"/>
    <col min="6910" max="6910" width="9.08203125" style="259" customWidth="1"/>
    <col min="6911" max="6911" width="25" style="259" bestFit="1" customWidth="1"/>
    <col min="6912" max="6912" width="23.58203125" style="259" bestFit="1" customWidth="1"/>
    <col min="6913" max="6913" width="25.58203125" style="259" bestFit="1" customWidth="1"/>
    <col min="6914" max="6914" width="8.58203125" style="259"/>
    <col min="6915" max="6915" width="19.08203125" style="259" bestFit="1" customWidth="1"/>
    <col min="6916" max="6916" width="12.58203125" style="259" bestFit="1" customWidth="1"/>
    <col min="6917" max="6917" width="8.58203125" style="259"/>
    <col min="6918" max="6918" width="7.58203125" style="259" bestFit="1" customWidth="1"/>
    <col min="6919" max="6919" width="10.58203125" style="259" bestFit="1" customWidth="1"/>
    <col min="6920" max="6921" width="10.08203125" style="259" bestFit="1" customWidth="1"/>
    <col min="6922" max="6922" width="13.58203125" style="259" bestFit="1" customWidth="1"/>
    <col min="6923" max="7165" width="8.58203125" style="259"/>
    <col min="7166" max="7166" width="9.08203125" style="259" customWidth="1"/>
    <col min="7167" max="7167" width="25" style="259" bestFit="1" customWidth="1"/>
    <col min="7168" max="7168" width="23.58203125" style="259" bestFit="1" customWidth="1"/>
    <col min="7169" max="7169" width="25.58203125" style="259" bestFit="1" customWidth="1"/>
    <col min="7170" max="7170" width="8.58203125" style="259"/>
    <col min="7171" max="7171" width="19.08203125" style="259" bestFit="1" customWidth="1"/>
    <col min="7172" max="7172" width="12.58203125" style="259" bestFit="1" customWidth="1"/>
    <col min="7173" max="7173" width="8.58203125" style="259"/>
    <col min="7174" max="7174" width="7.58203125" style="259" bestFit="1" customWidth="1"/>
    <col min="7175" max="7175" width="10.58203125" style="259" bestFit="1" customWidth="1"/>
    <col min="7176" max="7177" width="10.08203125" style="259" bestFit="1" customWidth="1"/>
    <col min="7178" max="7178" width="13.58203125" style="259" bestFit="1" customWidth="1"/>
    <col min="7179" max="7421" width="8.58203125" style="259"/>
    <col min="7422" max="7422" width="9.08203125" style="259" customWidth="1"/>
    <col min="7423" max="7423" width="25" style="259" bestFit="1" customWidth="1"/>
    <col min="7424" max="7424" width="23.58203125" style="259" bestFit="1" customWidth="1"/>
    <col min="7425" max="7425" width="25.58203125" style="259" bestFit="1" customWidth="1"/>
    <col min="7426" max="7426" width="8.58203125" style="259"/>
    <col min="7427" max="7427" width="19.08203125" style="259" bestFit="1" customWidth="1"/>
    <col min="7428" max="7428" width="12.58203125" style="259" bestFit="1" customWidth="1"/>
    <col min="7429" max="7429" width="8.58203125" style="259"/>
    <col min="7430" max="7430" width="7.58203125" style="259" bestFit="1" customWidth="1"/>
    <col min="7431" max="7431" width="10.58203125" style="259" bestFit="1" customWidth="1"/>
    <col min="7432" max="7433" width="10.08203125" style="259" bestFit="1" customWidth="1"/>
    <col min="7434" max="7434" width="13.58203125" style="259" bestFit="1" customWidth="1"/>
    <col min="7435" max="7677" width="8.58203125" style="259"/>
    <col min="7678" max="7678" width="9.08203125" style="259" customWidth="1"/>
    <col min="7679" max="7679" width="25" style="259" bestFit="1" customWidth="1"/>
    <col min="7680" max="7680" width="23.58203125" style="259" bestFit="1" customWidth="1"/>
    <col min="7681" max="7681" width="25.58203125" style="259" bestFit="1" customWidth="1"/>
    <col min="7682" max="7682" width="8.58203125" style="259"/>
    <col min="7683" max="7683" width="19.08203125" style="259" bestFit="1" customWidth="1"/>
    <col min="7684" max="7684" width="12.58203125" style="259" bestFit="1" customWidth="1"/>
    <col min="7685" max="7685" width="8.58203125" style="259"/>
    <col min="7686" max="7686" width="7.58203125" style="259" bestFit="1" customWidth="1"/>
    <col min="7687" max="7687" width="10.58203125" style="259" bestFit="1" customWidth="1"/>
    <col min="7688" max="7689" width="10.08203125" style="259" bestFit="1" customWidth="1"/>
    <col min="7690" max="7690" width="13.58203125" style="259" bestFit="1" customWidth="1"/>
    <col min="7691" max="7933" width="8.58203125" style="259"/>
    <col min="7934" max="7934" width="9.08203125" style="259" customWidth="1"/>
    <col min="7935" max="7935" width="25" style="259" bestFit="1" customWidth="1"/>
    <col min="7936" max="7936" width="23.58203125" style="259" bestFit="1" customWidth="1"/>
    <col min="7937" max="7937" width="25.58203125" style="259" bestFit="1" customWidth="1"/>
    <col min="7938" max="7938" width="8.58203125" style="259"/>
    <col min="7939" max="7939" width="19.08203125" style="259" bestFit="1" customWidth="1"/>
    <col min="7940" max="7940" width="12.58203125" style="259" bestFit="1" customWidth="1"/>
    <col min="7941" max="7941" width="8.58203125" style="259"/>
    <col min="7942" max="7942" width="7.58203125" style="259" bestFit="1" customWidth="1"/>
    <col min="7943" max="7943" width="10.58203125" style="259" bestFit="1" customWidth="1"/>
    <col min="7944" max="7945" width="10.08203125" style="259" bestFit="1" customWidth="1"/>
    <col min="7946" max="7946" width="13.58203125" style="259" bestFit="1" customWidth="1"/>
    <col min="7947" max="8189" width="8.58203125" style="259"/>
    <col min="8190" max="8190" width="9.08203125" style="259" customWidth="1"/>
    <col min="8191" max="8191" width="25" style="259" bestFit="1" customWidth="1"/>
    <col min="8192" max="8192" width="23.58203125" style="259" bestFit="1" customWidth="1"/>
    <col min="8193" max="8193" width="25.58203125" style="259" bestFit="1" customWidth="1"/>
    <col min="8194" max="8194" width="8.58203125" style="259"/>
    <col min="8195" max="8195" width="19.08203125" style="259" bestFit="1" customWidth="1"/>
    <col min="8196" max="8196" width="12.58203125" style="259" bestFit="1" customWidth="1"/>
    <col min="8197" max="8197" width="8.58203125" style="259"/>
    <col min="8198" max="8198" width="7.58203125" style="259" bestFit="1" customWidth="1"/>
    <col min="8199" max="8199" width="10.58203125" style="259" bestFit="1" customWidth="1"/>
    <col min="8200" max="8201" width="10.08203125" style="259" bestFit="1" customWidth="1"/>
    <col min="8202" max="8202" width="13.58203125" style="259" bestFit="1" customWidth="1"/>
    <col min="8203" max="8445" width="8.58203125" style="259"/>
    <col min="8446" max="8446" width="9.08203125" style="259" customWidth="1"/>
    <col min="8447" max="8447" width="25" style="259" bestFit="1" customWidth="1"/>
    <col min="8448" max="8448" width="23.58203125" style="259" bestFit="1" customWidth="1"/>
    <col min="8449" max="8449" width="25.58203125" style="259" bestFit="1" customWidth="1"/>
    <col min="8450" max="8450" width="8.58203125" style="259"/>
    <col min="8451" max="8451" width="19.08203125" style="259" bestFit="1" customWidth="1"/>
    <col min="8452" max="8452" width="12.58203125" style="259" bestFit="1" customWidth="1"/>
    <col min="8453" max="8453" width="8.58203125" style="259"/>
    <col min="8454" max="8454" width="7.58203125" style="259" bestFit="1" customWidth="1"/>
    <col min="8455" max="8455" width="10.58203125" style="259" bestFit="1" customWidth="1"/>
    <col min="8456" max="8457" width="10.08203125" style="259" bestFit="1" customWidth="1"/>
    <col min="8458" max="8458" width="13.58203125" style="259" bestFit="1" customWidth="1"/>
    <col min="8459" max="8701" width="8.58203125" style="259"/>
    <col min="8702" max="8702" width="9.08203125" style="259" customWidth="1"/>
    <col min="8703" max="8703" width="25" style="259" bestFit="1" customWidth="1"/>
    <col min="8704" max="8704" width="23.58203125" style="259" bestFit="1" customWidth="1"/>
    <col min="8705" max="8705" width="25.58203125" style="259" bestFit="1" customWidth="1"/>
    <col min="8706" max="8706" width="8.58203125" style="259"/>
    <col min="8707" max="8707" width="19.08203125" style="259" bestFit="1" customWidth="1"/>
    <col min="8708" max="8708" width="12.58203125" style="259" bestFit="1" customWidth="1"/>
    <col min="8709" max="8709" width="8.58203125" style="259"/>
    <col min="8710" max="8710" width="7.58203125" style="259" bestFit="1" customWidth="1"/>
    <col min="8711" max="8711" width="10.58203125" style="259" bestFit="1" customWidth="1"/>
    <col min="8712" max="8713" width="10.08203125" style="259" bestFit="1" customWidth="1"/>
    <col min="8714" max="8714" width="13.58203125" style="259" bestFit="1" customWidth="1"/>
    <col min="8715" max="8957" width="8.58203125" style="259"/>
    <col min="8958" max="8958" width="9.08203125" style="259" customWidth="1"/>
    <col min="8959" max="8959" width="25" style="259" bestFit="1" customWidth="1"/>
    <col min="8960" max="8960" width="23.58203125" style="259" bestFit="1" customWidth="1"/>
    <col min="8961" max="8961" width="25.58203125" style="259" bestFit="1" customWidth="1"/>
    <col min="8962" max="8962" width="8.58203125" style="259"/>
    <col min="8963" max="8963" width="19.08203125" style="259" bestFit="1" customWidth="1"/>
    <col min="8964" max="8964" width="12.58203125" style="259" bestFit="1" customWidth="1"/>
    <col min="8965" max="8965" width="8.58203125" style="259"/>
    <col min="8966" max="8966" width="7.58203125" style="259" bestFit="1" customWidth="1"/>
    <col min="8967" max="8967" width="10.58203125" style="259" bestFit="1" customWidth="1"/>
    <col min="8968" max="8969" width="10.08203125" style="259" bestFit="1" customWidth="1"/>
    <col min="8970" max="8970" width="13.58203125" style="259" bestFit="1" customWidth="1"/>
    <col min="8971" max="9213" width="8.58203125" style="259"/>
    <col min="9214" max="9214" width="9.08203125" style="259" customWidth="1"/>
    <col min="9215" max="9215" width="25" style="259" bestFit="1" customWidth="1"/>
    <col min="9216" max="9216" width="23.58203125" style="259" bestFit="1" customWidth="1"/>
    <col min="9217" max="9217" width="25.58203125" style="259" bestFit="1" customWidth="1"/>
    <col min="9218" max="9218" width="8.58203125" style="259"/>
    <col min="9219" max="9219" width="19.08203125" style="259" bestFit="1" customWidth="1"/>
    <col min="9220" max="9220" width="12.58203125" style="259" bestFit="1" customWidth="1"/>
    <col min="9221" max="9221" width="8.58203125" style="259"/>
    <col min="9222" max="9222" width="7.58203125" style="259" bestFit="1" customWidth="1"/>
    <col min="9223" max="9223" width="10.58203125" style="259" bestFit="1" customWidth="1"/>
    <col min="9224" max="9225" width="10.08203125" style="259" bestFit="1" customWidth="1"/>
    <col min="9226" max="9226" width="13.58203125" style="259" bestFit="1" customWidth="1"/>
    <col min="9227" max="9469" width="8.58203125" style="259"/>
    <col min="9470" max="9470" width="9.08203125" style="259" customWidth="1"/>
    <col min="9471" max="9471" width="25" style="259" bestFit="1" customWidth="1"/>
    <col min="9472" max="9472" width="23.58203125" style="259" bestFit="1" customWidth="1"/>
    <col min="9473" max="9473" width="25.58203125" style="259" bestFit="1" customWidth="1"/>
    <col min="9474" max="9474" width="8.58203125" style="259"/>
    <col min="9475" max="9475" width="19.08203125" style="259" bestFit="1" customWidth="1"/>
    <col min="9476" max="9476" width="12.58203125" style="259" bestFit="1" customWidth="1"/>
    <col min="9477" max="9477" width="8.58203125" style="259"/>
    <col min="9478" max="9478" width="7.58203125" style="259" bestFit="1" customWidth="1"/>
    <col min="9479" max="9479" width="10.58203125" style="259" bestFit="1" customWidth="1"/>
    <col min="9480" max="9481" width="10.08203125" style="259" bestFit="1" customWidth="1"/>
    <col min="9482" max="9482" width="13.58203125" style="259" bestFit="1" customWidth="1"/>
    <col min="9483" max="9725" width="8.58203125" style="259"/>
    <col min="9726" max="9726" width="9.08203125" style="259" customWidth="1"/>
    <col min="9727" max="9727" width="25" style="259" bestFit="1" customWidth="1"/>
    <col min="9728" max="9728" width="23.58203125" style="259" bestFit="1" customWidth="1"/>
    <col min="9729" max="9729" width="25.58203125" style="259" bestFit="1" customWidth="1"/>
    <col min="9730" max="9730" width="8.58203125" style="259"/>
    <col min="9731" max="9731" width="19.08203125" style="259" bestFit="1" customWidth="1"/>
    <col min="9732" max="9732" width="12.58203125" style="259" bestFit="1" customWidth="1"/>
    <col min="9733" max="9733" width="8.58203125" style="259"/>
    <col min="9734" max="9734" width="7.58203125" style="259" bestFit="1" customWidth="1"/>
    <col min="9735" max="9735" width="10.58203125" style="259" bestFit="1" customWidth="1"/>
    <col min="9736" max="9737" width="10.08203125" style="259" bestFit="1" customWidth="1"/>
    <col min="9738" max="9738" width="13.58203125" style="259" bestFit="1" customWidth="1"/>
    <col min="9739" max="9981" width="8.58203125" style="259"/>
    <col min="9982" max="9982" width="9.08203125" style="259" customWidth="1"/>
    <col min="9983" max="9983" width="25" style="259" bestFit="1" customWidth="1"/>
    <col min="9984" max="9984" width="23.58203125" style="259" bestFit="1" customWidth="1"/>
    <col min="9985" max="9985" width="25.58203125" style="259" bestFit="1" customWidth="1"/>
    <col min="9986" max="9986" width="8.58203125" style="259"/>
    <col min="9987" max="9987" width="19.08203125" style="259" bestFit="1" customWidth="1"/>
    <col min="9988" max="9988" width="12.58203125" style="259" bestFit="1" customWidth="1"/>
    <col min="9989" max="9989" width="8.58203125" style="259"/>
    <col min="9990" max="9990" width="7.58203125" style="259" bestFit="1" customWidth="1"/>
    <col min="9991" max="9991" width="10.58203125" style="259" bestFit="1" customWidth="1"/>
    <col min="9992" max="9993" width="10.08203125" style="259" bestFit="1" customWidth="1"/>
    <col min="9994" max="9994" width="13.58203125" style="259" bestFit="1" customWidth="1"/>
    <col min="9995" max="10237" width="8.58203125" style="259"/>
    <col min="10238" max="10238" width="9.08203125" style="259" customWidth="1"/>
    <col min="10239" max="10239" width="25" style="259" bestFit="1" customWidth="1"/>
    <col min="10240" max="10240" width="23.58203125" style="259" bestFit="1" customWidth="1"/>
    <col min="10241" max="10241" width="25.58203125" style="259" bestFit="1" customWidth="1"/>
    <col min="10242" max="10242" width="8.58203125" style="259"/>
    <col min="10243" max="10243" width="19.08203125" style="259" bestFit="1" customWidth="1"/>
    <col min="10244" max="10244" width="12.58203125" style="259" bestFit="1" customWidth="1"/>
    <col min="10245" max="10245" width="8.58203125" style="259"/>
    <col min="10246" max="10246" width="7.58203125" style="259" bestFit="1" customWidth="1"/>
    <col min="10247" max="10247" width="10.58203125" style="259" bestFit="1" customWidth="1"/>
    <col min="10248" max="10249" width="10.08203125" style="259" bestFit="1" customWidth="1"/>
    <col min="10250" max="10250" width="13.58203125" style="259" bestFit="1" customWidth="1"/>
    <col min="10251" max="10493" width="8.58203125" style="259"/>
    <col min="10494" max="10494" width="9.08203125" style="259" customWidth="1"/>
    <col min="10495" max="10495" width="25" style="259" bestFit="1" customWidth="1"/>
    <col min="10496" max="10496" width="23.58203125" style="259" bestFit="1" customWidth="1"/>
    <col min="10497" max="10497" width="25.58203125" style="259" bestFit="1" customWidth="1"/>
    <col min="10498" max="10498" width="8.58203125" style="259"/>
    <col min="10499" max="10499" width="19.08203125" style="259" bestFit="1" customWidth="1"/>
    <col min="10500" max="10500" width="12.58203125" style="259" bestFit="1" customWidth="1"/>
    <col min="10501" max="10501" width="8.58203125" style="259"/>
    <col min="10502" max="10502" width="7.58203125" style="259" bestFit="1" customWidth="1"/>
    <col min="10503" max="10503" width="10.58203125" style="259" bestFit="1" customWidth="1"/>
    <col min="10504" max="10505" width="10.08203125" style="259" bestFit="1" customWidth="1"/>
    <col min="10506" max="10506" width="13.58203125" style="259" bestFit="1" customWidth="1"/>
    <col min="10507" max="10749" width="8.58203125" style="259"/>
    <col min="10750" max="10750" width="9.08203125" style="259" customWidth="1"/>
    <col min="10751" max="10751" width="25" style="259" bestFit="1" customWidth="1"/>
    <col min="10752" max="10752" width="23.58203125" style="259" bestFit="1" customWidth="1"/>
    <col min="10753" max="10753" width="25.58203125" style="259" bestFit="1" customWidth="1"/>
    <col min="10754" max="10754" width="8.58203125" style="259"/>
    <col min="10755" max="10755" width="19.08203125" style="259" bestFit="1" customWidth="1"/>
    <col min="10756" max="10756" width="12.58203125" style="259" bestFit="1" customWidth="1"/>
    <col min="10757" max="10757" width="8.58203125" style="259"/>
    <col min="10758" max="10758" width="7.58203125" style="259" bestFit="1" customWidth="1"/>
    <col min="10759" max="10759" width="10.58203125" style="259" bestFit="1" customWidth="1"/>
    <col min="10760" max="10761" width="10.08203125" style="259" bestFit="1" customWidth="1"/>
    <col min="10762" max="10762" width="13.58203125" style="259" bestFit="1" customWidth="1"/>
    <col min="10763" max="11005" width="8.58203125" style="259"/>
    <col min="11006" max="11006" width="9.08203125" style="259" customWidth="1"/>
    <col min="11007" max="11007" width="25" style="259" bestFit="1" customWidth="1"/>
    <col min="11008" max="11008" width="23.58203125" style="259" bestFit="1" customWidth="1"/>
    <col min="11009" max="11009" width="25.58203125" style="259" bestFit="1" customWidth="1"/>
    <col min="11010" max="11010" width="8.58203125" style="259"/>
    <col min="11011" max="11011" width="19.08203125" style="259" bestFit="1" customWidth="1"/>
    <col min="11012" max="11012" width="12.58203125" style="259" bestFit="1" customWidth="1"/>
    <col min="11013" max="11013" width="8.58203125" style="259"/>
    <col min="11014" max="11014" width="7.58203125" style="259" bestFit="1" customWidth="1"/>
    <col min="11015" max="11015" width="10.58203125" style="259" bestFit="1" customWidth="1"/>
    <col min="11016" max="11017" width="10.08203125" style="259" bestFit="1" customWidth="1"/>
    <col min="11018" max="11018" width="13.58203125" style="259" bestFit="1" customWidth="1"/>
    <col min="11019" max="11261" width="8.58203125" style="259"/>
    <col min="11262" max="11262" width="9.08203125" style="259" customWidth="1"/>
    <col min="11263" max="11263" width="25" style="259" bestFit="1" customWidth="1"/>
    <col min="11264" max="11264" width="23.58203125" style="259" bestFit="1" customWidth="1"/>
    <col min="11265" max="11265" width="25.58203125" style="259" bestFit="1" customWidth="1"/>
    <col min="11266" max="11266" width="8.58203125" style="259"/>
    <col min="11267" max="11267" width="19.08203125" style="259" bestFit="1" customWidth="1"/>
    <col min="11268" max="11268" width="12.58203125" style="259" bestFit="1" customWidth="1"/>
    <col min="11269" max="11269" width="8.58203125" style="259"/>
    <col min="11270" max="11270" width="7.58203125" style="259" bestFit="1" customWidth="1"/>
    <col min="11271" max="11271" width="10.58203125" style="259" bestFit="1" customWidth="1"/>
    <col min="11272" max="11273" width="10.08203125" style="259" bestFit="1" customWidth="1"/>
    <col min="11274" max="11274" width="13.58203125" style="259" bestFit="1" customWidth="1"/>
    <col min="11275" max="11517" width="8.58203125" style="259"/>
    <col min="11518" max="11518" width="9.08203125" style="259" customWidth="1"/>
    <col min="11519" max="11519" width="25" style="259" bestFit="1" customWidth="1"/>
    <col min="11520" max="11520" width="23.58203125" style="259" bestFit="1" customWidth="1"/>
    <col min="11521" max="11521" width="25.58203125" style="259" bestFit="1" customWidth="1"/>
    <col min="11522" max="11522" width="8.58203125" style="259"/>
    <col min="11523" max="11523" width="19.08203125" style="259" bestFit="1" customWidth="1"/>
    <col min="11524" max="11524" width="12.58203125" style="259" bestFit="1" customWidth="1"/>
    <col min="11525" max="11525" width="8.58203125" style="259"/>
    <col min="11526" max="11526" width="7.58203125" style="259" bestFit="1" customWidth="1"/>
    <col min="11527" max="11527" width="10.58203125" style="259" bestFit="1" customWidth="1"/>
    <col min="11528" max="11529" width="10.08203125" style="259" bestFit="1" customWidth="1"/>
    <col min="11530" max="11530" width="13.58203125" style="259" bestFit="1" customWidth="1"/>
    <col min="11531" max="11773" width="8.58203125" style="259"/>
    <col min="11774" max="11774" width="9.08203125" style="259" customWidth="1"/>
    <col min="11775" max="11775" width="25" style="259" bestFit="1" customWidth="1"/>
    <col min="11776" max="11776" width="23.58203125" style="259" bestFit="1" customWidth="1"/>
    <col min="11777" max="11777" width="25.58203125" style="259" bestFit="1" customWidth="1"/>
    <col min="11778" max="11778" width="8.58203125" style="259"/>
    <col min="11779" max="11779" width="19.08203125" style="259" bestFit="1" customWidth="1"/>
    <col min="11780" max="11780" width="12.58203125" style="259" bestFit="1" customWidth="1"/>
    <col min="11781" max="11781" width="8.58203125" style="259"/>
    <col min="11782" max="11782" width="7.58203125" style="259" bestFit="1" customWidth="1"/>
    <col min="11783" max="11783" width="10.58203125" style="259" bestFit="1" customWidth="1"/>
    <col min="11784" max="11785" width="10.08203125" style="259" bestFit="1" customWidth="1"/>
    <col min="11786" max="11786" width="13.58203125" style="259" bestFit="1" customWidth="1"/>
    <col min="11787" max="12029" width="8.58203125" style="259"/>
    <col min="12030" max="12030" width="9.08203125" style="259" customWidth="1"/>
    <col min="12031" max="12031" width="25" style="259" bestFit="1" customWidth="1"/>
    <col min="12032" max="12032" width="23.58203125" style="259" bestFit="1" customWidth="1"/>
    <col min="12033" max="12033" width="25.58203125" style="259" bestFit="1" customWidth="1"/>
    <col min="12034" max="12034" width="8.58203125" style="259"/>
    <col min="12035" max="12035" width="19.08203125" style="259" bestFit="1" customWidth="1"/>
    <col min="12036" max="12036" width="12.58203125" style="259" bestFit="1" customWidth="1"/>
    <col min="12037" max="12037" width="8.58203125" style="259"/>
    <col min="12038" max="12038" width="7.58203125" style="259" bestFit="1" customWidth="1"/>
    <col min="12039" max="12039" width="10.58203125" style="259" bestFit="1" customWidth="1"/>
    <col min="12040" max="12041" width="10.08203125" style="259" bestFit="1" customWidth="1"/>
    <col min="12042" max="12042" width="13.58203125" style="259" bestFit="1" customWidth="1"/>
    <col min="12043" max="12285" width="8.58203125" style="259"/>
    <col min="12286" max="12286" width="9.08203125" style="259" customWidth="1"/>
    <col min="12287" max="12287" width="25" style="259" bestFit="1" customWidth="1"/>
    <col min="12288" max="12288" width="23.58203125" style="259" bestFit="1" customWidth="1"/>
    <col min="12289" max="12289" width="25.58203125" style="259" bestFit="1" customWidth="1"/>
    <col min="12290" max="12290" width="8.58203125" style="259"/>
    <col min="12291" max="12291" width="19.08203125" style="259" bestFit="1" customWidth="1"/>
    <col min="12292" max="12292" width="12.58203125" style="259" bestFit="1" customWidth="1"/>
    <col min="12293" max="12293" width="8.58203125" style="259"/>
    <col min="12294" max="12294" width="7.58203125" style="259" bestFit="1" customWidth="1"/>
    <col min="12295" max="12295" width="10.58203125" style="259" bestFit="1" customWidth="1"/>
    <col min="12296" max="12297" width="10.08203125" style="259" bestFit="1" customWidth="1"/>
    <col min="12298" max="12298" width="13.58203125" style="259" bestFit="1" customWidth="1"/>
    <col min="12299" max="12541" width="8.58203125" style="259"/>
    <col min="12542" max="12542" width="9.08203125" style="259" customWidth="1"/>
    <col min="12543" max="12543" width="25" style="259" bestFit="1" customWidth="1"/>
    <col min="12544" max="12544" width="23.58203125" style="259" bestFit="1" customWidth="1"/>
    <col min="12545" max="12545" width="25.58203125" style="259" bestFit="1" customWidth="1"/>
    <col min="12546" max="12546" width="8.58203125" style="259"/>
    <col min="12547" max="12547" width="19.08203125" style="259" bestFit="1" customWidth="1"/>
    <col min="12548" max="12548" width="12.58203125" style="259" bestFit="1" customWidth="1"/>
    <col min="12549" max="12549" width="8.58203125" style="259"/>
    <col min="12550" max="12550" width="7.58203125" style="259" bestFit="1" customWidth="1"/>
    <col min="12551" max="12551" width="10.58203125" style="259" bestFit="1" customWidth="1"/>
    <col min="12552" max="12553" width="10.08203125" style="259" bestFit="1" customWidth="1"/>
    <col min="12554" max="12554" width="13.58203125" style="259" bestFit="1" customWidth="1"/>
    <col min="12555" max="12797" width="8.58203125" style="259"/>
    <col min="12798" max="12798" width="9.08203125" style="259" customWidth="1"/>
    <col min="12799" max="12799" width="25" style="259" bestFit="1" customWidth="1"/>
    <col min="12800" max="12800" width="23.58203125" style="259" bestFit="1" customWidth="1"/>
    <col min="12801" max="12801" width="25.58203125" style="259" bestFit="1" customWidth="1"/>
    <col min="12802" max="12802" width="8.58203125" style="259"/>
    <col min="12803" max="12803" width="19.08203125" style="259" bestFit="1" customWidth="1"/>
    <col min="12804" max="12804" width="12.58203125" style="259" bestFit="1" customWidth="1"/>
    <col min="12805" max="12805" width="8.58203125" style="259"/>
    <col min="12806" max="12806" width="7.58203125" style="259" bestFit="1" customWidth="1"/>
    <col min="12807" max="12807" width="10.58203125" style="259" bestFit="1" customWidth="1"/>
    <col min="12808" max="12809" width="10.08203125" style="259" bestFit="1" customWidth="1"/>
    <col min="12810" max="12810" width="13.58203125" style="259" bestFit="1" customWidth="1"/>
    <col min="12811" max="13053" width="8.58203125" style="259"/>
    <col min="13054" max="13054" width="9.08203125" style="259" customWidth="1"/>
    <col min="13055" max="13055" width="25" style="259" bestFit="1" customWidth="1"/>
    <col min="13056" max="13056" width="23.58203125" style="259" bestFit="1" customWidth="1"/>
    <col min="13057" max="13057" width="25.58203125" style="259" bestFit="1" customWidth="1"/>
    <col min="13058" max="13058" width="8.58203125" style="259"/>
    <col min="13059" max="13059" width="19.08203125" style="259" bestFit="1" customWidth="1"/>
    <col min="13060" max="13060" width="12.58203125" style="259" bestFit="1" customWidth="1"/>
    <col min="13061" max="13061" width="8.58203125" style="259"/>
    <col min="13062" max="13062" width="7.58203125" style="259" bestFit="1" customWidth="1"/>
    <col min="13063" max="13063" width="10.58203125" style="259" bestFit="1" customWidth="1"/>
    <col min="13064" max="13065" width="10.08203125" style="259" bestFit="1" customWidth="1"/>
    <col min="13066" max="13066" width="13.58203125" style="259" bestFit="1" customWidth="1"/>
    <col min="13067" max="13309" width="8.58203125" style="259"/>
    <col min="13310" max="13310" width="9.08203125" style="259" customWidth="1"/>
    <col min="13311" max="13311" width="25" style="259" bestFit="1" customWidth="1"/>
    <col min="13312" max="13312" width="23.58203125" style="259" bestFit="1" customWidth="1"/>
    <col min="13313" max="13313" width="25.58203125" style="259" bestFit="1" customWidth="1"/>
    <col min="13314" max="13314" width="8.58203125" style="259"/>
    <col min="13315" max="13315" width="19.08203125" style="259" bestFit="1" customWidth="1"/>
    <col min="13316" max="13316" width="12.58203125" style="259" bestFit="1" customWidth="1"/>
    <col min="13317" max="13317" width="8.58203125" style="259"/>
    <col min="13318" max="13318" width="7.58203125" style="259" bestFit="1" customWidth="1"/>
    <col min="13319" max="13319" width="10.58203125" style="259" bestFit="1" customWidth="1"/>
    <col min="13320" max="13321" width="10.08203125" style="259" bestFit="1" customWidth="1"/>
    <col min="13322" max="13322" width="13.58203125" style="259" bestFit="1" customWidth="1"/>
    <col min="13323" max="13565" width="8.58203125" style="259"/>
    <col min="13566" max="13566" width="9.08203125" style="259" customWidth="1"/>
    <col min="13567" max="13567" width="25" style="259" bestFit="1" customWidth="1"/>
    <col min="13568" max="13568" width="23.58203125" style="259" bestFit="1" customWidth="1"/>
    <col min="13569" max="13569" width="25.58203125" style="259" bestFit="1" customWidth="1"/>
    <col min="13570" max="13570" width="8.58203125" style="259"/>
    <col min="13571" max="13571" width="19.08203125" style="259" bestFit="1" customWidth="1"/>
    <col min="13572" max="13572" width="12.58203125" style="259" bestFit="1" customWidth="1"/>
    <col min="13573" max="13573" width="8.58203125" style="259"/>
    <col min="13574" max="13574" width="7.58203125" style="259" bestFit="1" customWidth="1"/>
    <col min="13575" max="13575" width="10.58203125" style="259" bestFit="1" customWidth="1"/>
    <col min="13576" max="13577" width="10.08203125" style="259" bestFit="1" customWidth="1"/>
    <col min="13578" max="13578" width="13.58203125" style="259" bestFit="1" customWidth="1"/>
    <col min="13579" max="13821" width="8.58203125" style="259"/>
    <col min="13822" max="13822" width="9.08203125" style="259" customWidth="1"/>
    <col min="13823" max="13823" width="25" style="259" bestFit="1" customWidth="1"/>
    <col min="13824" max="13824" width="23.58203125" style="259" bestFit="1" customWidth="1"/>
    <col min="13825" max="13825" width="25.58203125" style="259" bestFit="1" customWidth="1"/>
    <col min="13826" max="13826" width="8.58203125" style="259"/>
    <col min="13827" max="13827" width="19.08203125" style="259" bestFit="1" customWidth="1"/>
    <col min="13828" max="13828" width="12.58203125" style="259" bestFit="1" customWidth="1"/>
    <col min="13829" max="13829" width="8.58203125" style="259"/>
    <col min="13830" max="13830" width="7.58203125" style="259" bestFit="1" customWidth="1"/>
    <col min="13831" max="13831" width="10.58203125" style="259" bestFit="1" customWidth="1"/>
    <col min="13832" max="13833" width="10.08203125" style="259" bestFit="1" customWidth="1"/>
    <col min="13834" max="13834" width="13.58203125" style="259" bestFit="1" customWidth="1"/>
    <col min="13835" max="14077" width="8.58203125" style="259"/>
    <col min="14078" max="14078" width="9.08203125" style="259" customWidth="1"/>
    <col min="14079" max="14079" width="25" style="259" bestFit="1" customWidth="1"/>
    <col min="14080" max="14080" width="23.58203125" style="259" bestFit="1" customWidth="1"/>
    <col min="14081" max="14081" width="25.58203125" style="259" bestFit="1" customWidth="1"/>
    <col min="14082" max="14082" width="8.58203125" style="259"/>
    <col min="14083" max="14083" width="19.08203125" style="259" bestFit="1" customWidth="1"/>
    <col min="14084" max="14084" width="12.58203125" style="259" bestFit="1" customWidth="1"/>
    <col min="14085" max="14085" width="8.58203125" style="259"/>
    <col min="14086" max="14086" width="7.58203125" style="259" bestFit="1" customWidth="1"/>
    <col min="14087" max="14087" width="10.58203125" style="259" bestFit="1" customWidth="1"/>
    <col min="14088" max="14089" width="10.08203125" style="259" bestFit="1" customWidth="1"/>
    <col min="14090" max="14090" width="13.58203125" style="259" bestFit="1" customWidth="1"/>
    <col min="14091" max="14333" width="8.58203125" style="259"/>
    <col min="14334" max="14334" width="9.08203125" style="259" customWidth="1"/>
    <col min="14335" max="14335" width="25" style="259" bestFit="1" customWidth="1"/>
    <col min="14336" max="14336" width="23.58203125" style="259" bestFit="1" customWidth="1"/>
    <col min="14337" max="14337" width="25.58203125" style="259" bestFit="1" customWidth="1"/>
    <col min="14338" max="14338" width="8.58203125" style="259"/>
    <col min="14339" max="14339" width="19.08203125" style="259" bestFit="1" customWidth="1"/>
    <col min="14340" max="14340" width="12.58203125" style="259" bestFit="1" customWidth="1"/>
    <col min="14341" max="14341" width="8.58203125" style="259"/>
    <col min="14342" max="14342" width="7.58203125" style="259" bestFit="1" customWidth="1"/>
    <col min="14343" max="14343" width="10.58203125" style="259" bestFit="1" customWidth="1"/>
    <col min="14344" max="14345" width="10.08203125" style="259" bestFit="1" customWidth="1"/>
    <col min="14346" max="14346" width="13.58203125" style="259" bestFit="1" customWidth="1"/>
    <col min="14347" max="14589" width="8.58203125" style="259"/>
    <col min="14590" max="14590" width="9.08203125" style="259" customWidth="1"/>
    <col min="14591" max="14591" width="25" style="259" bestFit="1" customWidth="1"/>
    <col min="14592" max="14592" width="23.58203125" style="259" bestFit="1" customWidth="1"/>
    <col min="14593" max="14593" width="25.58203125" style="259" bestFit="1" customWidth="1"/>
    <col min="14594" max="14594" width="8.58203125" style="259"/>
    <col min="14595" max="14595" width="19.08203125" style="259" bestFit="1" customWidth="1"/>
    <col min="14596" max="14596" width="12.58203125" style="259" bestFit="1" customWidth="1"/>
    <col min="14597" max="14597" width="8.58203125" style="259"/>
    <col min="14598" max="14598" width="7.58203125" style="259" bestFit="1" customWidth="1"/>
    <col min="14599" max="14599" width="10.58203125" style="259" bestFit="1" customWidth="1"/>
    <col min="14600" max="14601" width="10.08203125" style="259" bestFit="1" customWidth="1"/>
    <col min="14602" max="14602" width="13.58203125" style="259" bestFit="1" customWidth="1"/>
    <col min="14603" max="14845" width="8.58203125" style="259"/>
    <col min="14846" max="14846" width="9.08203125" style="259" customWidth="1"/>
    <col min="14847" max="14847" width="25" style="259" bestFit="1" customWidth="1"/>
    <col min="14848" max="14848" width="23.58203125" style="259" bestFit="1" customWidth="1"/>
    <col min="14849" max="14849" width="25.58203125" style="259" bestFit="1" customWidth="1"/>
    <col min="14850" max="14850" width="8.58203125" style="259"/>
    <col min="14851" max="14851" width="19.08203125" style="259" bestFit="1" customWidth="1"/>
    <col min="14852" max="14852" width="12.58203125" style="259" bestFit="1" customWidth="1"/>
    <col min="14853" max="14853" width="8.58203125" style="259"/>
    <col min="14854" max="14854" width="7.58203125" style="259" bestFit="1" customWidth="1"/>
    <col min="14855" max="14855" width="10.58203125" style="259" bestFit="1" customWidth="1"/>
    <col min="14856" max="14857" width="10.08203125" style="259" bestFit="1" customWidth="1"/>
    <col min="14858" max="14858" width="13.58203125" style="259" bestFit="1" customWidth="1"/>
    <col min="14859" max="15101" width="8.58203125" style="259"/>
    <col min="15102" max="15102" width="9.08203125" style="259" customWidth="1"/>
    <col min="15103" max="15103" width="25" style="259" bestFit="1" customWidth="1"/>
    <col min="15104" max="15104" width="23.58203125" style="259" bestFit="1" customWidth="1"/>
    <col min="15105" max="15105" width="25.58203125" style="259" bestFit="1" customWidth="1"/>
    <col min="15106" max="15106" width="8.58203125" style="259"/>
    <col min="15107" max="15107" width="19.08203125" style="259" bestFit="1" customWidth="1"/>
    <col min="15108" max="15108" width="12.58203125" style="259" bestFit="1" customWidth="1"/>
    <col min="15109" max="15109" width="8.58203125" style="259"/>
    <col min="15110" max="15110" width="7.58203125" style="259" bestFit="1" customWidth="1"/>
    <col min="15111" max="15111" width="10.58203125" style="259" bestFit="1" customWidth="1"/>
    <col min="15112" max="15113" width="10.08203125" style="259" bestFit="1" customWidth="1"/>
    <col min="15114" max="15114" width="13.58203125" style="259" bestFit="1" customWidth="1"/>
    <col min="15115" max="15357" width="8.58203125" style="259"/>
    <col min="15358" max="15358" width="9.08203125" style="259" customWidth="1"/>
    <col min="15359" max="15359" width="25" style="259" bestFit="1" customWidth="1"/>
    <col min="15360" max="15360" width="23.58203125" style="259" bestFit="1" customWidth="1"/>
    <col min="15361" max="15361" width="25.58203125" style="259" bestFit="1" customWidth="1"/>
    <col min="15362" max="15362" width="8.58203125" style="259"/>
    <col min="15363" max="15363" width="19.08203125" style="259" bestFit="1" customWidth="1"/>
    <col min="15364" max="15364" width="12.58203125" style="259" bestFit="1" customWidth="1"/>
    <col min="15365" max="15365" width="8.58203125" style="259"/>
    <col min="15366" max="15366" width="7.58203125" style="259" bestFit="1" customWidth="1"/>
    <col min="15367" max="15367" width="10.58203125" style="259" bestFit="1" customWidth="1"/>
    <col min="15368" max="15369" width="10.08203125" style="259" bestFit="1" customWidth="1"/>
    <col min="15370" max="15370" width="13.58203125" style="259" bestFit="1" customWidth="1"/>
    <col min="15371" max="15613" width="8.58203125" style="259"/>
    <col min="15614" max="15614" width="9.08203125" style="259" customWidth="1"/>
    <col min="15615" max="15615" width="25" style="259" bestFit="1" customWidth="1"/>
    <col min="15616" max="15616" width="23.58203125" style="259" bestFit="1" customWidth="1"/>
    <col min="15617" max="15617" width="25.58203125" style="259" bestFit="1" customWidth="1"/>
    <col min="15618" max="15618" width="8.58203125" style="259"/>
    <col min="15619" max="15619" width="19.08203125" style="259" bestFit="1" customWidth="1"/>
    <col min="15620" max="15620" width="12.58203125" style="259" bestFit="1" customWidth="1"/>
    <col min="15621" max="15621" width="8.58203125" style="259"/>
    <col min="15622" max="15622" width="7.58203125" style="259" bestFit="1" customWidth="1"/>
    <col min="15623" max="15623" width="10.58203125" style="259" bestFit="1" customWidth="1"/>
    <col min="15624" max="15625" width="10.08203125" style="259" bestFit="1" customWidth="1"/>
    <col min="15626" max="15626" width="13.58203125" style="259" bestFit="1" customWidth="1"/>
    <col min="15627" max="15869" width="8.58203125" style="259"/>
    <col min="15870" max="15870" width="9.08203125" style="259" customWidth="1"/>
    <col min="15871" max="15871" width="25" style="259" bestFit="1" customWidth="1"/>
    <col min="15872" max="15872" width="23.58203125" style="259" bestFit="1" customWidth="1"/>
    <col min="15873" max="15873" width="25.58203125" style="259" bestFit="1" customWidth="1"/>
    <col min="15874" max="15874" width="8.58203125" style="259"/>
    <col min="15875" max="15875" width="19.08203125" style="259" bestFit="1" customWidth="1"/>
    <col min="15876" max="15876" width="12.58203125" style="259" bestFit="1" customWidth="1"/>
    <col min="15877" max="15877" width="8.58203125" style="259"/>
    <col min="15878" max="15878" width="7.58203125" style="259" bestFit="1" customWidth="1"/>
    <col min="15879" max="15879" width="10.58203125" style="259" bestFit="1" customWidth="1"/>
    <col min="15880" max="15881" width="10.08203125" style="259" bestFit="1" customWidth="1"/>
    <col min="15882" max="15882" width="13.58203125" style="259" bestFit="1" customWidth="1"/>
    <col min="15883" max="16125" width="8.58203125" style="259"/>
    <col min="16126" max="16126" width="9.08203125" style="259" customWidth="1"/>
    <col min="16127" max="16127" width="25" style="259" bestFit="1" customWidth="1"/>
    <col min="16128" max="16128" width="23.58203125" style="259" bestFit="1" customWidth="1"/>
    <col min="16129" max="16129" width="25.58203125" style="259" bestFit="1" customWidth="1"/>
    <col min="16130" max="16130" width="8.58203125" style="259"/>
    <col min="16131" max="16131" width="19.08203125" style="259" bestFit="1" customWidth="1"/>
    <col min="16132" max="16132" width="12.58203125" style="259" bestFit="1" customWidth="1"/>
    <col min="16133" max="16133" width="8.58203125" style="259"/>
    <col min="16134" max="16134" width="7.58203125" style="259" bestFit="1" customWidth="1"/>
    <col min="16135" max="16135" width="10.58203125" style="259" bestFit="1" customWidth="1"/>
    <col min="16136" max="16137" width="10.08203125" style="259" bestFit="1" customWidth="1"/>
    <col min="16138" max="16138" width="13.58203125" style="259" bestFit="1" customWidth="1"/>
    <col min="16139" max="16384" width="8.58203125" style="259"/>
  </cols>
  <sheetData>
    <row r="1" spans="1:6" ht="14.5" thickBot="1"/>
    <row r="2" spans="1:6" ht="37.5" customHeight="1" thickBot="1">
      <c r="A2" s="1295" t="s">
        <v>375</v>
      </c>
      <c r="B2" s="1296"/>
      <c r="C2" s="1296"/>
      <c r="D2" s="1296"/>
      <c r="E2" s="1296"/>
      <c r="F2" s="1297"/>
    </row>
    <row r="3" spans="1:6" ht="14.5" thickBot="1"/>
    <row r="4" spans="1:6" ht="39.5" thickBot="1">
      <c r="A4" s="943" t="s">
        <v>376</v>
      </c>
      <c r="B4" s="944" t="s">
        <v>377</v>
      </c>
      <c r="C4" s="944" t="s">
        <v>378</v>
      </c>
    </row>
    <row r="5" spans="1:6" ht="14.5" thickTop="1">
      <c r="A5" s="945" t="s">
        <v>379</v>
      </c>
      <c r="B5" s="946">
        <v>12000</v>
      </c>
      <c r="C5" s="946">
        <v>3600</v>
      </c>
    </row>
    <row r="6" spans="1:6">
      <c r="A6" s="947" t="s">
        <v>380</v>
      </c>
      <c r="B6" s="948">
        <v>10000</v>
      </c>
      <c r="C6" s="948">
        <v>5400</v>
      </c>
    </row>
    <row r="7" spans="1:6">
      <c r="A7" s="947" t="s">
        <v>381</v>
      </c>
      <c r="B7" s="948">
        <v>13000</v>
      </c>
      <c r="C7" s="948">
        <v>3000</v>
      </c>
    </row>
    <row r="8" spans="1:6">
      <c r="A8" s="947" t="s">
        <v>382</v>
      </c>
      <c r="B8" s="948">
        <v>18000</v>
      </c>
      <c r="C8" s="948">
        <v>3600</v>
      </c>
    </row>
    <row r="9" spans="1:6">
      <c r="A9" s="947" t="s">
        <v>383</v>
      </c>
      <c r="B9" s="948">
        <v>15000</v>
      </c>
      <c r="C9" s="948">
        <v>3600</v>
      </c>
    </row>
    <row r="10" spans="1:6">
      <c r="A10" s="947" t="s">
        <v>384</v>
      </c>
      <c r="B10" s="948">
        <v>22000</v>
      </c>
      <c r="C10" s="948">
        <v>5400</v>
      </c>
    </row>
    <row r="11" spans="1:6">
      <c r="A11" s="947" t="s">
        <v>385</v>
      </c>
      <c r="B11" s="948">
        <v>14000</v>
      </c>
      <c r="C11" s="948">
        <v>3600</v>
      </c>
    </row>
    <row r="12" spans="1:6">
      <c r="A12" s="947" t="s">
        <v>386</v>
      </c>
      <c r="B12" s="948">
        <v>16000</v>
      </c>
      <c r="C12" s="948">
        <v>3200</v>
      </c>
    </row>
    <row r="13" spans="1:6">
      <c r="A13" s="947" t="s">
        <v>387</v>
      </c>
      <c r="B13" s="948">
        <v>12000</v>
      </c>
      <c r="C13" s="948">
        <v>3600</v>
      </c>
    </row>
    <row r="14" spans="1:6">
      <c r="A14" s="947" t="s">
        <v>388</v>
      </c>
      <c r="B14" s="948">
        <v>17000</v>
      </c>
      <c r="C14" s="948">
        <v>3600</v>
      </c>
    </row>
    <row r="15" spans="1:6">
      <c r="A15" s="947" t="s">
        <v>389</v>
      </c>
      <c r="B15" s="948">
        <v>18000</v>
      </c>
      <c r="C15" s="948">
        <v>2800</v>
      </c>
    </row>
    <row r="16" spans="1:6">
      <c r="A16" s="947" t="s">
        <v>390</v>
      </c>
      <c r="B16" s="948">
        <v>16000</v>
      </c>
      <c r="C16" s="948">
        <v>3600</v>
      </c>
    </row>
    <row r="17" spans="1:3">
      <c r="A17" s="947" t="s">
        <v>391</v>
      </c>
      <c r="B17" s="948">
        <v>22000</v>
      </c>
      <c r="C17" s="948">
        <v>3200</v>
      </c>
    </row>
    <row r="18" spans="1:3">
      <c r="A18" s="949" t="s">
        <v>392</v>
      </c>
      <c r="B18" s="948">
        <v>7000</v>
      </c>
      <c r="C18" s="948">
        <v>3600</v>
      </c>
    </row>
    <row r="19" spans="1:3">
      <c r="A19" s="947" t="s">
        <v>393</v>
      </c>
      <c r="B19" s="948">
        <v>19000</v>
      </c>
      <c r="C19" s="948">
        <v>3600</v>
      </c>
    </row>
    <row r="20" spans="1:3">
      <c r="A20" s="947" t="s">
        <v>394</v>
      </c>
      <c r="B20" s="948">
        <v>36000</v>
      </c>
      <c r="C20" s="948">
        <v>3600</v>
      </c>
    </row>
    <row r="21" spans="1:3">
      <c r="A21" s="947" t="s">
        <v>395</v>
      </c>
      <c r="B21" s="948">
        <v>10000</v>
      </c>
      <c r="C21" s="948">
        <v>5400</v>
      </c>
    </row>
    <row r="22" spans="1:3">
      <c r="A22" s="947" t="s">
        <v>396</v>
      </c>
      <c r="B22" s="948">
        <v>24000</v>
      </c>
      <c r="C22" s="948">
        <v>3600</v>
      </c>
    </row>
    <row r="23" spans="1:3">
      <c r="A23" s="947" t="s">
        <v>397</v>
      </c>
      <c r="B23" s="948">
        <v>25000</v>
      </c>
      <c r="C23" s="948">
        <v>5400</v>
      </c>
    </row>
    <row r="24" spans="1:3">
      <c r="A24" s="947" t="s">
        <v>398</v>
      </c>
      <c r="B24" s="948">
        <v>13000</v>
      </c>
      <c r="C24" s="948">
        <v>3600</v>
      </c>
    </row>
    <row r="25" spans="1:3">
      <c r="A25" s="947" t="s">
        <v>399</v>
      </c>
      <c r="B25" s="948">
        <v>18000</v>
      </c>
      <c r="C25" s="948">
        <v>3600</v>
      </c>
    </row>
    <row r="26" spans="1:3">
      <c r="A26" s="947" t="s">
        <v>400</v>
      </c>
      <c r="B26" s="948">
        <v>15000</v>
      </c>
      <c r="C26" s="948">
        <v>3600</v>
      </c>
    </row>
    <row r="27" spans="1:3">
      <c r="A27" s="947" t="s">
        <v>401</v>
      </c>
      <c r="B27" s="948">
        <v>27000</v>
      </c>
      <c r="C27" s="948">
        <v>5400</v>
      </c>
    </row>
    <row r="28" spans="1:3">
      <c r="A28" s="947" t="s">
        <v>402</v>
      </c>
      <c r="B28" s="948">
        <v>21000</v>
      </c>
      <c r="C28" s="948">
        <v>5400</v>
      </c>
    </row>
    <row r="29" spans="1:3">
      <c r="A29" s="947" t="s">
        <v>403</v>
      </c>
      <c r="B29" s="948">
        <v>12000</v>
      </c>
      <c r="C29" s="948">
        <v>3600</v>
      </c>
    </row>
    <row r="30" spans="1:3">
      <c r="A30" s="947" t="s">
        <v>404</v>
      </c>
      <c r="B30" s="948">
        <v>13000</v>
      </c>
      <c r="C30" s="948">
        <v>3600</v>
      </c>
    </row>
    <row r="31" spans="1:3">
      <c r="A31" s="947" t="s">
        <v>405</v>
      </c>
      <c r="B31" s="948">
        <v>21000</v>
      </c>
      <c r="C31" s="948">
        <v>3600</v>
      </c>
    </row>
    <row r="32" spans="1:3">
      <c r="A32" s="947" t="s">
        <v>406</v>
      </c>
      <c r="B32" s="948">
        <v>9000</v>
      </c>
      <c r="C32" s="948">
        <v>3600</v>
      </c>
    </row>
    <row r="33" spans="1:3">
      <c r="A33" s="947" t="s">
        <v>407</v>
      </c>
      <c r="B33" s="948">
        <v>6000</v>
      </c>
      <c r="C33" s="948">
        <v>3600</v>
      </c>
    </row>
    <row r="34" spans="1:3">
      <c r="A34" s="947" t="s">
        <v>408</v>
      </c>
      <c r="B34" s="948">
        <v>12000</v>
      </c>
      <c r="C34" s="948">
        <v>3600</v>
      </c>
    </row>
    <row r="35" spans="1:3">
      <c r="A35" s="947" t="s">
        <v>409</v>
      </c>
      <c r="B35" s="948">
        <v>20000</v>
      </c>
      <c r="C35" s="948">
        <v>3600</v>
      </c>
    </row>
    <row r="36" spans="1:3">
      <c r="A36" s="947" t="s">
        <v>410</v>
      </c>
      <c r="B36" s="948">
        <v>21000</v>
      </c>
      <c r="C36" s="948">
        <v>3600</v>
      </c>
    </row>
    <row r="37" spans="1:3">
      <c r="A37" s="947" t="s">
        <v>411</v>
      </c>
      <c r="B37" s="948">
        <v>25000</v>
      </c>
      <c r="C37" s="948">
        <v>3600</v>
      </c>
    </row>
    <row r="38" spans="1:3">
      <c r="A38" s="947" t="s">
        <v>412</v>
      </c>
      <c r="B38" s="948">
        <v>19000</v>
      </c>
      <c r="C38" s="948">
        <v>3600</v>
      </c>
    </row>
    <row r="39" spans="1:3">
      <c r="A39" s="947" t="s">
        <v>413</v>
      </c>
      <c r="B39" s="948">
        <v>22000</v>
      </c>
      <c r="C39" s="948">
        <v>5400</v>
      </c>
    </row>
    <row r="40" spans="1:3">
      <c r="A40" s="947" t="s">
        <v>414</v>
      </c>
      <c r="B40" s="948">
        <v>18000</v>
      </c>
      <c r="C40" s="948">
        <v>3600</v>
      </c>
    </row>
    <row r="41" spans="1:3">
      <c r="A41" s="947" t="s">
        <v>415</v>
      </c>
      <c r="B41" s="948">
        <v>18000</v>
      </c>
      <c r="C41" s="948">
        <v>3600</v>
      </c>
    </row>
    <row r="42" spans="1:3">
      <c r="A42" s="947" t="s">
        <v>416</v>
      </c>
      <c r="B42" s="948">
        <v>15000</v>
      </c>
      <c r="C42" s="948">
        <v>5400</v>
      </c>
    </row>
    <row r="43" spans="1:3">
      <c r="A43" s="947" t="s">
        <v>417</v>
      </c>
      <c r="B43" s="948">
        <v>15000</v>
      </c>
      <c r="C43" s="948">
        <v>3600</v>
      </c>
    </row>
    <row r="44" spans="1:3">
      <c r="A44" s="947" t="s">
        <v>418</v>
      </c>
      <c r="B44" s="948">
        <v>18000</v>
      </c>
      <c r="C44" s="948">
        <v>3600</v>
      </c>
    </row>
    <row r="45" spans="1:3">
      <c r="A45" s="947" t="s">
        <v>419</v>
      </c>
      <c r="B45" s="948">
        <v>16000</v>
      </c>
      <c r="C45" s="948">
        <v>3600</v>
      </c>
    </row>
    <row r="46" spans="1:3">
      <c r="A46" s="947" t="s">
        <v>420</v>
      </c>
      <c r="B46" s="948">
        <v>10000</v>
      </c>
      <c r="C46" s="948">
        <v>3600</v>
      </c>
    </row>
    <row r="47" spans="1:3">
      <c r="A47" s="947" t="s">
        <v>421</v>
      </c>
      <c r="B47" s="948">
        <v>17000</v>
      </c>
      <c r="C47" s="948">
        <v>3600</v>
      </c>
    </row>
    <row r="48" spans="1:3">
      <c r="A48" s="947" t="s">
        <v>422</v>
      </c>
      <c r="B48" s="948">
        <v>22000</v>
      </c>
      <c r="C48" s="948">
        <v>3600</v>
      </c>
    </row>
    <row r="49" spans="1:3">
      <c r="A49" s="947" t="s">
        <v>423</v>
      </c>
      <c r="B49" s="948">
        <v>22000</v>
      </c>
      <c r="C49" s="948">
        <v>5400</v>
      </c>
    </row>
    <row r="50" spans="1:3">
      <c r="A50" s="947" t="s">
        <v>424</v>
      </c>
      <c r="B50" s="948">
        <v>19000</v>
      </c>
      <c r="C50" s="948">
        <v>3600</v>
      </c>
    </row>
    <row r="51" spans="1:3">
      <c r="A51" s="947" t="s">
        <v>425</v>
      </c>
      <c r="B51" s="948">
        <v>22000</v>
      </c>
      <c r="C51" s="948">
        <v>5400</v>
      </c>
    </row>
    <row r="52" spans="1:3">
      <c r="A52" s="947" t="s">
        <v>426</v>
      </c>
      <c r="B52" s="948">
        <v>16000</v>
      </c>
      <c r="C52" s="948">
        <v>3600</v>
      </c>
    </row>
    <row r="53" spans="1:3">
      <c r="A53" s="947" t="s">
        <v>427</v>
      </c>
      <c r="B53" s="948">
        <v>20000</v>
      </c>
      <c r="C53" s="948">
        <v>3600</v>
      </c>
    </row>
    <row r="54" spans="1:3">
      <c r="A54" s="947" t="s">
        <v>428</v>
      </c>
      <c r="B54" s="948">
        <v>29000</v>
      </c>
      <c r="C54" s="948">
        <v>3600</v>
      </c>
    </row>
    <row r="55" spans="1:3">
      <c r="A55" s="947" t="s">
        <v>429</v>
      </c>
      <c r="B55" s="948">
        <v>22000</v>
      </c>
      <c r="C55" s="948">
        <v>5400</v>
      </c>
    </row>
    <row r="56" spans="1:3">
      <c r="A56" s="947" t="s">
        <v>430</v>
      </c>
      <c r="B56" s="948">
        <v>18000</v>
      </c>
      <c r="C56" s="948">
        <v>3600</v>
      </c>
    </row>
    <row r="57" spans="1:3">
      <c r="A57" s="947" t="s">
        <v>431</v>
      </c>
      <c r="B57" s="948">
        <v>20000</v>
      </c>
      <c r="C57" s="948">
        <v>3600</v>
      </c>
    </row>
    <row r="58" spans="1:3">
      <c r="A58" s="947" t="s">
        <v>432</v>
      </c>
      <c r="B58" s="948">
        <v>22000</v>
      </c>
      <c r="C58" s="948">
        <v>5400</v>
      </c>
    </row>
    <row r="59" spans="1:3">
      <c r="A59" s="947" t="s">
        <v>433</v>
      </c>
      <c r="B59" s="948">
        <v>16000</v>
      </c>
      <c r="C59" s="948">
        <v>3600</v>
      </c>
    </row>
    <row r="60" spans="1:3">
      <c r="A60" s="947" t="s">
        <v>434</v>
      </c>
      <c r="B60" s="948">
        <v>22000</v>
      </c>
      <c r="C60" s="948">
        <v>5400</v>
      </c>
    </row>
    <row r="61" spans="1:3">
      <c r="A61" s="947" t="s">
        <v>435</v>
      </c>
      <c r="B61" s="948">
        <v>20000</v>
      </c>
      <c r="C61" s="948">
        <v>3600</v>
      </c>
    </row>
    <row r="62" spans="1:3">
      <c r="A62" s="947" t="s">
        <v>436</v>
      </c>
      <c r="B62" s="948">
        <v>22000</v>
      </c>
      <c r="C62" s="948">
        <v>5400</v>
      </c>
    </row>
    <row r="63" spans="1:3">
      <c r="A63" s="947" t="s">
        <v>437</v>
      </c>
      <c r="B63" s="948">
        <v>29000</v>
      </c>
      <c r="C63" s="948">
        <v>3600</v>
      </c>
    </row>
    <row r="64" spans="1:3">
      <c r="A64" s="947" t="s">
        <v>438</v>
      </c>
      <c r="B64" s="948">
        <v>13000</v>
      </c>
      <c r="C64" s="948">
        <v>3600</v>
      </c>
    </row>
    <row r="65" spans="1:3">
      <c r="A65" s="947" t="s">
        <v>439</v>
      </c>
      <c r="B65" s="948">
        <v>18000</v>
      </c>
      <c r="C65" s="948">
        <v>3600</v>
      </c>
    </row>
    <row r="66" spans="1:3">
      <c r="A66" s="947" t="s">
        <v>440</v>
      </c>
      <c r="B66" s="948">
        <v>16000</v>
      </c>
      <c r="C66" s="948">
        <v>3600</v>
      </c>
    </row>
    <row r="67" spans="1:3">
      <c r="A67" s="947" t="s">
        <v>441</v>
      </c>
      <c r="B67" s="948">
        <v>19000</v>
      </c>
      <c r="C67" s="948">
        <v>3600</v>
      </c>
    </row>
    <row r="68" spans="1:3">
      <c r="A68" s="947" t="s">
        <v>442</v>
      </c>
      <c r="B68" s="948">
        <v>18000</v>
      </c>
      <c r="C68" s="948">
        <v>5400</v>
      </c>
    </row>
    <row r="69" spans="1:3">
      <c r="A69" s="947" t="s">
        <v>443</v>
      </c>
      <c r="B69" s="948">
        <v>22000</v>
      </c>
      <c r="C69" s="948">
        <v>5400</v>
      </c>
    </row>
    <row r="70" spans="1:3">
      <c r="A70" s="947" t="s">
        <v>444</v>
      </c>
      <c r="B70" s="948">
        <v>10000</v>
      </c>
      <c r="C70" s="948">
        <v>3600</v>
      </c>
    </row>
    <row r="71" spans="1:3">
      <c r="A71" s="947" t="s">
        <v>445</v>
      </c>
      <c r="B71" s="948">
        <v>22000</v>
      </c>
      <c r="C71" s="948">
        <v>5400</v>
      </c>
    </row>
    <row r="72" spans="1:3">
      <c r="A72" s="947" t="s">
        <v>446</v>
      </c>
      <c r="B72" s="948">
        <v>15000</v>
      </c>
      <c r="C72" s="948">
        <v>3600</v>
      </c>
    </row>
    <row r="73" spans="1:3">
      <c r="A73" s="947" t="s">
        <v>447</v>
      </c>
      <c r="B73" s="948">
        <v>30000</v>
      </c>
      <c r="C73" s="948">
        <v>3600</v>
      </c>
    </row>
    <row r="74" spans="1:3">
      <c r="A74" s="947" t="s">
        <v>448</v>
      </c>
      <c r="B74" s="948">
        <v>20000</v>
      </c>
      <c r="C74" s="948">
        <v>3600</v>
      </c>
    </row>
    <row r="75" spans="1:3">
      <c r="A75" s="947" t="s">
        <v>449</v>
      </c>
      <c r="B75" s="948">
        <v>14000</v>
      </c>
      <c r="C75" s="948">
        <v>3600</v>
      </c>
    </row>
    <row r="76" spans="1:3">
      <c r="A76" s="947" t="s">
        <v>450</v>
      </c>
      <c r="B76" s="948">
        <v>26000</v>
      </c>
      <c r="C76" s="948">
        <v>3600</v>
      </c>
    </row>
    <row r="77" spans="1:3">
      <c r="A77" s="947" t="s">
        <v>451</v>
      </c>
      <c r="B77" s="948">
        <v>26000</v>
      </c>
      <c r="C77" s="948">
        <v>3600</v>
      </c>
    </row>
    <row r="78" spans="1:3" ht="14.5" thickBot="1">
      <c r="A78" s="950" t="s">
        <v>452</v>
      </c>
      <c r="B78" s="951">
        <v>24000</v>
      </c>
      <c r="C78" s="951">
        <v>3600</v>
      </c>
    </row>
    <row r="79" spans="1:3">
      <c r="A79" s="952" t="s">
        <v>453</v>
      </c>
      <c r="B79" s="946" t="s">
        <v>454</v>
      </c>
      <c r="C79" s="953">
        <v>5400</v>
      </c>
    </row>
    <row r="80" spans="1:3">
      <c r="A80" s="954" t="s">
        <v>455</v>
      </c>
      <c r="B80" s="948">
        <v>26000</v>
      </c>
      <c r="C80" s="955">
        <v>3600</v>
      </c>
    </row>
    <row r="81" spans="1:3">
      <c r="A81" s="954" t="s">
        <v>456</v>
      </c>
      <c r="B81" s="948">
        <v>23000</v>
      </c>
      <c r="C81" s="955">
        <v>3600</v>
      </c>
    </row>
    <row r="82" spans="1:3">
      <c r="A82" s="954" t="s">
        <v>457</v>
      </c>
      <c r="B82" s="948">
        <v>12000</v>
      </c>
      <c r="C82" s="955">
        <v>3200</v>
      </c>
    </row>
    <row r="83" spans="1:3">
      <c r="A83" s="954" t="s">
        <v>458</v>
      </c>
      <c r="B83" s="948">
        <v>35000</v>
      </c>
      <c r="C83" s="955">
        <v>3600</v>
      </c>
    </row>
    <row r="84" spans="1:3">
      <c r="A84" s="954" t="s">
        <v>459</v>
      </c>
      <c r="B84" s="948">
        <v>12000</v>
      </c>
      <c r="C84" s="955">
        <v>3600</v>
      </c>
    </row>
    <row r="85" spans="1:3">
      <c r="A85" s="954" t="s">
        <v>460</v>
      </c>
      <c r="B85" s="948">
        <v>15000</v>
      </c>
      <c r="C85" s="955">
        <v>3600</v>
      </c>
    </row>
    <row r="86" spans="1:3">
      <c r="A86" s="954" t="s">
        <v>461</v>
      </c>
      <c r="B86" s="948">
        <v>17000</v>
      </c>
      <c r="C86" s="955">
        <v>3600</v>
      </c>
    </row>
    <row r="87" spans="1:3">
      <c r="A87" s="954" t="s">
        <v>462</v>
      </c>
      <c r="B87" s="948">
        <v>18000</v>
      </c>
      <c r="C87" s="955">
        <v>3600</v>
      </c>
    </row>
    <row r="88" spans="1:3">
      <c r="A88" s="954" t="s">
        <v>463</v>
      </c>
      <c r="B88" s="948">
        <v>33000</v>
      </c>
      <c r="C88" s="955">
        <v>5400</v>
      </c>
    </row>
    <row r="89" spans="1:3">
      <c r="A89" s="954" t="s">
        <v>464</v>
      </c>
      <c r="B89" s="948">
        <v>13000</v>
      </c>
      <c r="C89" s="955">
        <v>3200</v>
      </c>
    </row>
    <row r="90" spans="1:3">
      <c r="A90" s="954" t="s">
        <v>465</v>
      </c>
      <c r="B90" s="948">
        <v>13000</v>
      </c>
      <c r="C90" s="955">
        <v>3600</v>
      </c>
    </row>
    <row r="91" spans="1:3">
      <c r="A91" s="954" t="s">
        <v>466</v>
      </c>
      <c r="B91" s="948">
        <v>40000</v>
      </c>
      <c r="C91" s="955">
        <v>5400</v>
      </c>
    </row>
    <row r="92" spans="1:3">
      <c r="A92" s="954" t="s">
        <v>467</v>
      </c>
      <c r="B92" s="948">
        <v>14000</v>
      </c>
      <c r="C92" s="955">
        <v>4800</v>
      </c>
    </row>
    <row r="93" spans="1:3">
      <c r="A93" s="954" t="s">
        <v>468</v>
      </c>
      <c r="B93" s="948">
        <v>14000</v>
      </c>
      <c r="C93" s="955">
        <v>4800</v>
      </c>
    </row>
    <row r="94" spans="1:3">
      <c r="A94" s="954" t="s">
        <v>469</v>
      </c>
      <c r="B94" s="948">
        <v>14000</v>
      </c>
      <c r="C94" s="955">
        <v>4800</v>
      </c>
    </row>
    <row r="95" spans="1:3">
      <c r="A95" s="954" t="s">
        <v>470</v>
      </c>
      <c r="B95" s="948">
        <v>14000</v>
      </c>
      <c r="C95" s="955">
        <v>4800</v>
      </c>
    </row>
    <row r="96" spans="1:3">
      <c r="A96" s="954" t="s">
        <v>471</v>
      </c>
      <c r="B96" s="948">
        <v>27000</v>
      </c>
      <c r="C96" s="955">
        <v>3200</v>
      </c>
    </row>
    <row r="97" spans="1:3">
      <c r="A97" s="954" t="s">
        <v>472</v>
      </c>
      <c r="B97" s="948">
        <v>14000</v>
      </c>
      <c r="C97" s="955">
        <v>4800</v>
      </c>
    </row>
    <row r="98" spans="1:3">
      <c r="A98" s="954" t="s">
        <v>473</v>
      </c>
      <c r="B98" s="948">
        <v>47000</v>
      </c>
      <c r="C98" s="955">
        <v>5400</v>
      </c>
    </row>
    <row r="99" spans="1:3">
      <c r="A99" s="954" t="s">
        <v>474</v>
      </c>
      <c r="B99" s="948">
        <v>20000</v>
      </c>
      <c r="C99" s="955">
        <v>3600</v>
      </c>
    </row>
    <row r="100" spans="1:3">
      <c r="A100" s="954" t="s">
        <v>475</v>
      </c>
      <c r="B100" s="948">
        <v>31000</v>
      </c>
      <c r="C100" s="955">
        <v>5400</v>
      </c>
    </row>
    <row r="101" spans="1:3">
      <c r="A101" s="954" t="s">
        <v>476</v>
      </c>
      <c r="B101" s="948">
        <v>14000</v>
      </c>
      <c r="C101" s="955">
        <v>4800</v>
      </c>
    </row>
    <row r="102" spans="1:3">
      <c r="A102" s="954" t="s">
        <v>477</v>
      </c>
      <c r="B102" s="948">
        <v>14000</v>
      </c>
      <c r="C102" s="955">
        <v>4800</v>
      </c>
    </row>
    <row r="103" spans="1:3">
      <c r="A103" s="954" t="s">
        <v>478</v>
      </c>
      <c r="B103" s="948">
        <v>16000</v>
      </c>
      <c r="C103" s="955">
        <v>3600</v>
      </c>
    </row>
    <row r="104" spans="1:3">
      <c r="A104" s="956" t="s">
        <v>479</v>
      </c>
      <c r="B104" s="948">
        <v>21000</v>
      </c>
      <c r="C104" s="955">
        <v>2800</v>
      </c>
    </row>
    <row r="105" spans="1:3">
      <c r="A105" s="954" t="s">
        <v>480</v>
      </c>
      <c r="B105" s="948">
        <v>11000</v>
      </c>
      <c r="C105" s="955">
        <v>3600</v>
      </c>
    </row>
    <row r="106" spans="1:3">
      <c r="A106" s="954" t="s">
        <v>481</v>
      </c>
      <c r="B106" s="948">
        <v>15000</v>
      </c>
      <c r="C106" s="955">
        <v>3600</v>
      </c>
    </row>
    <row r="107" spans="1:3">
      <c r="A107" s="954" t="s">
        <v>482</v>
      </c>
      <c r="B107" s="948">
        <v>15000</v>
      </c>
      <c r="C107" s="955">
        <v>3600</v>
      </c>
    </row>
    <row r="108" spans="1:3">
      <c r="A108" s="954" t="s">
        <v>483</v>
      </c>
      <c r="B108" s="948">
        <v>18000</v>
      </c>
      <c r="C108" s="955">
        <v>3600</v>
      </c>
    </row>
    <row r="109" spans="1:3">
      <c r="A109" s="954" t="s">
        <v>484</v>
      </c>
      <c r="B109" s="948">
        <v>19000</v>
      </c>
      <c r="C109" s="955">
        <v>3600</v>
      </c>
    </row>
    <row r="110" spans="1:3">
      <c r="A110" s="954" t="s">
        <v>485</v>
      </c>
      <c r="B110" s="948">
        <v>12000</v>
      </c>
      <c r="C110" s="955">
        <v>3600</v>
      </c>
    </row>
    <row r="111" spans="1:3">
      <c r="A111" s="954" t="s">
        <v>486</v>
      </c>
      <c r="B111" s="948">
        <v>13000</v>
      </c>
      <c r="C111" s="955">
        <v>3600</v>
      </c>
    </row>
    <row r="112" spans="1:3">
      <c r="A112" s="954" t="s">
        <v>487</v>
      </c>
      <c r="B112" s="948">
        <v>28000</v>
      </c>
      <c r="C112" s="955">
        <v>3600</v>
      </c>
    </row>
    <row r="113" spans="1:3">
      <c r="A113" s="954" t="s">
        <v>488</v>
      </c>
      <c r="B113" s="948">
        <v>25000</v>
      </c>
      <c r="C113" s="955">
        <v>5400</v>
      </c>
    </row>
    <row r="114" spans="1:3">
      <c r="A114" s="954" t="s">
        <v>489</v>
      </c>
      <c r="B114" s="948">
        <v>25000</v>
      </c>
      <c r="C114" s="955">
        <v>5400</v>
      </c>
    </row>
    <row r="115" spans="1:3">
      <c r="A115" s="954" t="s">
        <v>490</v>
      </c>
      <c r="B115" s="948">
        <v>15000</v>
      </c>
      <c r="C115" s="955">
        <v>3600</v>
      </c>
    </row>
    <row r="116" spans="1:3">
      <c r="A116" s="954" t="s">
        <v>491</v>
      </c>
      <c r="B116" s="948">
        <v>15000</v>
      </c>
      <c r="C116" s="955">
        <v>3600</v>
      </c>
    </row>
    <row r="117" spans="1:3">
      <c r="A117" s="954" t="s">
        <v>492</v>
      </c>
      <c r="B117" s="948">
        <v>25000</v>
      </c>
      <c r="C117" s="955">
        <v>5400</v>
      </c>
    </row>
    <row r="118" spans="1:3">
      <c r="A118" s="954" t="s">
        <v>493</v>
      </c>
      <c r="B118" s="948">
        <v>25000</v>
      </c>
      <c r="C118" s="955">
        <v>5400</v>
      </c>
    </row>
    <row r="119" spans="1:3">
      <c r="A119" s="954" t="s">
        <v>494</v>
      </c>
      <c r="B119" s="948">
        <v>17000</v>
      </c>
      <c r="C119" s="955">
        <v>5400</v>
      </c>
    </row>
    <row r="120" spans="1:3">
      <c r="A120" s="954" t="s">
        <v>495</v>
      </c>
      <c r="B120" s="948">
        <v>21000</v>
      </c>
      <c r="C120" s="955">
        <v>5400</v>
      </c>
    </row>
    <row r="121" spans="1:3">
      <c r="A121" s="954" t="s">
        <v>496</v>
      </c>
      <c r="B121" s="948">
        <v>32000</v>
      </c>
      <c r="C121" s="955">
        <v>3600</v>
      </c>
    </row>
    <row r="122" spans="1:3">
      <c r="A122" s="954" t="s">
        <v>497</v>
      </c>
      <c r="B122" s="948">
        <v>17000</v>
      </c>
      <c r="C122" s="955">
        <v>3600</v>
      </c>
    </row>
    <row r="123" spans="1:3">
      <c r="A123" s="954" t="s">
        <v>498</v>
      </c>
      <c r="B123" s="948">
        <v>23000</v>
      </c>
      <c r="C123" s="955">
        <v>5400</v>
      </c>
    </row>
    <row r="124" spans="1:3">
      <c r="A124" s="954" t="s">
        <v>499</v>
      </c>
      <c r="B124" s="948">
        <v>24000</v>
      </c>
      <c r="C124" s="955">
        <v>5400</v>
      </c>
    </row>
    <row r="125" spans="1:3">
      <c r="A125" s="954" t="s">
        <v>500</v>
      </c>
      <c r="B125" s="948">
        <v>15000</v>
      </c>
      <c r="C125" s="955">
        <v>5400</v>
      </c>
    </row>
    <row r="126" spans="1:3">
      <c r="A126" s="954" t="s">
        <v>501</v>
      </c>
      <c r="B126" s="948">
        <v>19000</v>
      </c>
      <c r="C126" s="955">
        <v>3600</v>
      </c>
    </row>
    <row r="127" spans="1:3">
      <c r="A127" s="954" t="s">
        <v>502</v>
      </c>
      <c r="B127" s="948">
        <v>20000</v>
      </c>
      <c r="C127" s="955">
        <v>5400</v>
      </c>
    </row>
    <row r="128" spans="1:3">
      <c r="A128" s="954" t="s">
        <v>503</v>
      </c>
      <c r="B128" s="948">
        <v>19000</v>
      </c>
      <c r="C128" s="955">
        <v>3600</v>
      </c>
    </row>
    <row r="129" spans="1:3">
      <c r="A129" s="954" t="s">
        <v>504</v>
      </c>
      <c r="B129" s="948">
        <v>19000</v>
      </c>
      <c r="C129" s="955">
        <v>3600</v>
      </c>
    </row>
    <row r="130" spans="1:3">
      <c r="A130" s="954" t="s">
        <v>505</v>
      </c>
      <c r="B130" s="948">
        <v>18000</v>
      </c>
      <c r="C130" s="955">
        <v>3600</v>
      </c>
    </row>
    <row r="131" spans="1:3">
      <c r="A131" s="954" t="s">
        <v>506</v>
      </c>
      <c r="B131" s="948">
        <v>13000</v>
      </c>
      <c r="C131" s="955">
        <v>3600</v>
      </c>
    </row>
    <row r="132" spans="1:3">
      <c r="A132" s="954" t="s">
        <v>507</v>
      </c>
      <c r="B132" s="948">
        <v>13000</v>
      </c>
      <c r="C132" s="955">
        <v>3600</v>
      </c>
    </row>
    <row r="133" spans="1:3">
      <c r="A133" s="954" t="s">
        <v>508</v>
      </c>
      <c r="B133" s="948">
        <v>21000</v>
      </c>
      <c r="C133" s="955">
        <v>5400</v>
      </c>
    </row>
    <row r="134" spans="1:3">
      <c r="A134" s="954" t="s">
        <v>509</v>
      </c>
      <c r="B134" s="948">
        <v>13000</v>
      </c>
      <c r="C134" s="955">
        <v>3600</v>
      </c>
    </row>
    <row r="135" spans="1:3">
      <c r="A135" s="954" t="s">
        <v>510</v>
      </c>
      <c r="B135" s="948">
        <v>14000</v>
      </c>
      <c r="C135" s="955">
        <v>3600</v>
      </c>
    </row>
    <row r="136" spans="1:3">
      <c r="A136" s="954" t="s">
        <v>511</v>
      </c>
      <c r="B136" s="948">
        <v>23000</v>
      </c>
      <c r="C136" s="955">
        <v>5400</v>
      </c>
    </row>
    <row r="137" spans="1:3">
      <c r="A137" s="954" t="s">
        <v>512</v>
      </c>
      <c r="B137" s="948">
        <v>23000</v>
      </c>
      <c r="C137" s="955">
        <v>5400</v>
      </c>
    </row>
    <row r="138" spans="1:3">
      <c r="A138" s="954" t="s">
        <v>513</v>
      </c>
      <c r="B138" s="948">
        <v>21000</v>
      </c>
      <c r="C138" s="955">
        <v>3600</v>
      </c>
    </row>
    <row r="139" spans="1:3">
      <c r="A139" s="954" t="s">
        <v>514</v>
      </c>
      <c r="B139" s="948">
        <v>11000</v>
      </c>
      <c r="C139" s="955">
        <v>3600</v>
      </c>
    </row>
    <row r="140" spans="1:3">
      <c r="A140" s="954" t="s">
        <v>515</v>
      </c>
      <c r="B140" s="948">
        <v>28000</v>
      </c>
      <c r="C140" s="955">
        <v>3600</v>
      </c>
    </row>
    <row r="141" spans="1:3">
      <c r="A141" s="954" t="s">
        <v>516</v>
      </c>
      <c r="B141" s="948">
        <v>20000</v>
      </c>
      <c r="C141" s="955">
        <v>5400</v>
      </c>
    </row>
    <row r="142" spans="1:3">
      <c r="A142" s="954" t="s">
        <v>517</v>
      </c>
      <c r="B142" s="948">
        <v>28000</v>
      </c>
      <c r="C142" s="955">
        <v>3600</v>
      </c>
    </row>
    <row r="143" spans="1:3">
      <c r="A143" s="954" t="s">
        <v>518</v>
      </c>
      <c r="B143" s="948">
        <v>32000</v>
      </c>
      <c r="C143" s="955">
        <v>3600</v>
      </c>
    </row>
    <row r="144" spans="1:3">
      <c r="A144" s="954" t="s">
        <v>519</v>
      </c>
      <c r="B144" s="948">
        <v>11000</v>
      </c>
      <c r="C144" s="955">
        <v>3600</v>
      </c>
    </row>
    <row r="145" spans="1:3">
      <c r="A145" s="954" t="s">
        <v>520</v>
      </c>
      <c r="B145" s="948">
        <v>10000</v>
      </c>
      <c r="C145" s="955">
        <v>3600</v>
      </c>
    </row>
    <row r="146" spans="1:3">
      <c r="A146" s="954" t="s">
        <v>521</v>
      </c>
      <c r="B146" s="948">
        <v>20000</v>
      </c>
      <c r="C146" s="955">
        <v>5400</v>
      </c>
    </row>
    <row r="147" spans="1:3">
      <c r="A147" s="954" t="s">
        <v>522</v>
      </c>
      <c r="B147" s="948">
        <v>23000</v>
      </c>
      <c r="C147" s="955">
        <v>5400</v>
      </c>
    </row>
    <row r="148" spans="1:3">
      <c r="A148" s="954" t="s">
        <v>523</v>
      </c>
      <c r="B148" s="948">
        <v>22000</v>
      </c>
      <c r="C148" s="955">
        <v>3600</v>
      </c>
    </row>
    <row r="149" spans="1:3">
      <c r="A149" s="954" t="s">
        <v>524</v>
      </c>
      <c r="B149" s="948">
        <v>46000</v>
      </c>
      <c r="C149" s="955">
        <v>5400</v>
      </c>
    </row>
    <row r="150" spans="1:3">
      <c r="A150" s="954" t="s">
        <v>525</v>
      </c>
      <c r="B150" s="948">
        <v>48000</v>
      </c>
      <c r="C150" s="955">
        <v>5400</v>
      </c>
    </row>
    <row r="151" spans="1:3">
      <c r="A151" s="954" t="s">
        <v>526</v>
      </c>
      <c r="B151" s="948">
        <v>43000</v>
      </c>
      <c r="C151" s="955">
        <v>5400</v>
      </c>
    </row>
  </sheetData>
  <mergeCells count="1">
    <mergeCell ref="A2:F2"/>
  </mergeCells>
  <phoneticPr fontId="56"/>
  <conditionalFormatting sqref="C4:C151">
    <cfRule type="containsText" dxfId="1" priority="1" operator="containsText" text="なし">
      <formula>NOT(ISERROR(SEARCH("なし",C4)))</formula>
    </cfRule>
    <cfRule type="containsText" dxfId="0" priority="2" operator="containsText" text="超過">
      <formula>NOT(ISERROR(SEARCH("超過",C4)))</formula>
    </cfRule>
  </conditionalFormatting>
  <dataValidations count="1">
    <dataValidation type="list" allowBlank="1" showInputMessage="1" showErrorMessage="1" sqref="F65511:G65511 WVN983015:WVO983015 WLR983015:WLS983015 WBV983015:WBW983015 VRZ983015:VSA983015 VID983015:VIE983015 UYH983015:UYI983015 UOL983015:UOM983015 UEP983015:UEQ983015 TUT983015:TUU983015 TKX983015:TKY983015 TBB983015:TBC983015 SRF983015:SRG983015 SHJ983015:SHK983015 RXN983015:RXO983015 RNR983015:RNS983015 RDV983015:RDW983015 QTZ983015:QUA983015 QKD983015:QKE983015 QAH983015:QAI983015 PQL983015:PQM983015 PGP983015:PGQ983015 OWT983015:OWU983015 OMX983015:OMY983015 ODB983015:ODC983015 NTF983015:NTG983015 NJJ983015:NJK983015 MZN983015:MZO983015 MPR983015:MPS983015 MFV983015:MFW983015 LVZ983015:LWA983015 LMD983015:LME983015 LCH983015:LCI983015 KSL983015:KSM983015 KIP983015:KIQ983015 JYT983015:JYU983015 JOX983015:JOY983015 JFB983015:JFC983015 IVF983015:IVG983015 ILJ983015:ILK983015 IBN983015:IBO983015 HRR983015:HRS983015 HHV983015:HHW983015 GXZ983015:GYA983015 GOD983015:GOE983015 GEH983015:GEI983015 FUL983015:FUM983015 FKP983015:FKQ983015 FAT983015:FAU983015 EQX983015:EQY983015 EHB983015:EHC983015 DXF983015:DXG983015 DNJ983015:DNK983015 DDN983015:DDO983015 CTR983015:CTS983015 CJV983015:CJW983015 BZZ983015:CAA983015 BQD983015:BQE983015 BGH983015:BGI983015 AWL983015:AWM983015 AMP983015:AMQ983015 ACT983015:ACU983015 SX983015:SY983015 JB983015:JC983015 F983015:G983015 WVN917479:WVO917479 WLR917479:WLS917479 WBV917479:WBW917479 VRZ917479:VSA917479 VID917479:VIE917479 UYH917479:UYI917479 UOL917479:UOM917479 UEP917479:UEQ917479 TUT917479:TUU917479 TKX917479:TKY917479 TBB917479:TBC917479 SRF917479:SRG917479 SHJ917479:SHK917479 RXN917479:RXO917479 RNR917479:RNS917479 RDV917479:RDW917479 QTZ917479:QUA917479 QKD917479:QKE917479 QAH917479:QAI917479 PQL917479:PQM917479 PGP917479:PGQ917479 OWT917479:OWU917479 OMX917479:OMY917479 ODB917479:ODC917479 NTF917479:NTG917479 NJJ917479:NJK917479 MZN917479:MZO917479 MPR917479:MPS917479 MFV917479:MFW917479 LVZ917479:LWA917479 LMD917479:LME917479 LCH917479:LCI917479 KSL917479:KSM917479 KIP917479:KIQ917479 JYT917479:JYU917479 JOX917479:JOY917479 JFB917479:JFC917479 IVF917479:IVG917479 ILJ917479:ILK917479 IBN917479:IBO917479 HRR917479:HRS917479 HHV917479:HHW917479 GXZ917479:GYA917479 GOD917479:GOE917479 GEH917479:GEI917479 FUL917479:FUM917479 FKP917479:FKQ917479 FAT917479:FAU917479 EQX917479:EQY917479 EHB917479:EHC917479 DXF917479:DXG917479 DNJ917479:DNK917479 DDN917479:DDO917479 CTR917479:CTS917479 CJV917479:CJW917479 BZZ917479:CAA917479 BQD917479:BQE917479 BGH917479:BGI917479 AWL917479:AWM917479 AMP917479:AMQ917479 ACT917479:ACU917479 SX917479:SY917479 JB917479:JC917479 F917479:G917479 WVN851943:WVO851943 WLR851943:WLS851943 WBV851943:WBW851943 VRZ851943:VSA851943 VID851943:VIE851943 UYH851943:UYI851943 UOL851943:UOM851943 UEP851943:UEQ851943 TUT851943:TUU851943 TKX851943:TKY851943 TBB851943:TBC851943 SRF851943:SRG851943 SHJ851943:SHK851943 RXN851943:RXO851943 RNR851943:RNS851943 RDV851943:RDW851943 QTZ851943:QUA851943 QKD851943:QKE851943 QAH851943:QAI851943 PQL851943:PQM851943 PGP851943:PGQ851943 OWT851943:OWU851943 OMX851943:OMY851943 ODB851943:ODC851943 NTF851943:NTG851943 NJJ851943:NJK851943 MZN851943:MZO851943 MPR851943:MPS851943 MFV851943:MFW851943 LVZ851943:LWA851943 LMD851943:LME851943 LCH851943:LCI851943 KSL851943:KSM851943 KIP851943:KIQ851943 JYT851943:JYU851943 JOX851943:JOY851943 JFB851943:JFC851943 IVF851943:IVG851943 ILJ851943:ILK851943 IBN851943:IBO851943 HRR851943:HRS851943 HHV851943:HHW851943 GXZ851943:GYA851943 GOD851943:GOE851943 GEH851943:GEI851943 FUL851943:FUM851943 FKP851943:FKQ851943 FAT851943:FAU851943 EQX851943:EQY851943 EHB851943:EHC851943 DXF851943:DXG851943 DNJ851943:DNK851943 DDN851943:DDO851943 CTR851943:CTS851943 CJV851943:CJW851943 BZZ851943:CAA851943 BQD851943:BQE851943 BGH851943:BGI851943 AWL851943:AWM851943 AMP851943:AMQ851943 ACT851943:ACU851943 SX851943:SY851943 JB851943:JC851943 F851943:G851943 WVN786407:WVO786407 WLR786407:WLS786407 WBV786407:WBW786407 VRZ786407:VSA786407 VID786407:VIE786407 UYH786407:UYI786407 UOL786407:UOM786407 UEP786407:UEQ786407 TUT786407:TUU786407 TKX786407:TKY786407 TBB786407:TBC786407 SRF786407:SRG786407 SHJ786407:SHK786407 RXN786407:RXO786407 RNR786407:RNS786407 RDV786407:RDW786407 QTZ786407:QUA786407 QKD786407:QKE786407 QAH786407:QAI786407 PQL786407:PQM786407 PGP786407:PGQ786407 OWT786407:OWU786407 OMX786407:OMY786407 ODB786407:ODC786407 NTF786407:NTG786407 NJJ786407:NJK786407 MZN786407:MZO786407 MPR786407:MPS786407 MFV786407:MFW786407 LVZ786407:LWA786407 LMD786407:LME786407 LCH786407:LCI786407 KSL786407:KSM786407 KIP786407:KIQ786407 JYT786407:JYU786407 JOX786407:JOY786407 JFB786407:JFC786407 IVF786407:IVG786407 ILJ786407:ILK786407 IBN786407:IBO786407 HRR786407:HRS786407 HHV786407:HHW786407 GXZ786407:GYA786407 GOD786407:GOE786407 GEH786407:GEI786407 FUL786407:FUM786407 FKP786407:FKQ786407 FAT786407:FAU786407 EQX786407:EQY786407 EHB786407:EHC786407 DXF786407:DXG786407 DNJ786407:DNK786407 DDN786407:DDO786407 CTR786407:CTS786407 CJV786407:CJW786407 BZZ786407:CAA786407 BQD786407:BQE786407 BGH786407:BGI786407 AWL786407:AWM786407 AMP786407:AMQ786407 ACT786407:ACU786407 SX786407:SY786407 JB786407:JC786407 F786407:G786407 WVN720871:WVO720871 WLR720871:WLS720871 WBV720871:WBW720871 VRZ720871:VSA720871 VID720871:VIE720871 UYH720871:UYI720871 UOL720871:UOM720871 UEP720871:UEQ720871 TUT720871:TUU720871 TKX720871:TKY720871 TBB720871:TBC720871 SRF720871:SRG720871 SHJ720871:SHK720871 RXN720871:RXO720871 RNR720871:RNS720871 RDV720871:RDW720871 QTZ720871:QUA720871 QKD720871:QKE720871 QAH720871:QAI720871 PQL720871:PQM720871 PGP720871:PGQ720871 OWT720871:OWU720871 OMX720871:OMY720871 ODB720871:ODC720871 NTF720871:NTG720871 NJJ720871:NJK720871 MZN720871:MZO720871 MPR720871:MPS720871 MFV720871:MFW720871 LVZ720871:LWA720871 LMD720871:LME720871 LCH720871:LCI720871 KSL720871:KSM720871 KIP720871:KIQ720871 JYT720871:JYU720871 JOX720871:JOY720871 JFB720871:JFC720871 IVF720871:IVG720871 ILJ720871:ILK720871 IBN720871:IBO720871 HRR720871:HRS720871 HHV720871:HHW720871 GXZ720871:GYA720871 GOD720871:GOE720871 GEH720871:GEI720871 FUL720871:FUM720871 FKP720871:FKQ720871 FAT720871:FAU720871 EQX720871:EQY720871 EHB720871:EHC720871 DXF720871:DXG720871 DNJ720871:DNK720871 DDN720871:DDO720871 CTR720871:CTS720871 CJV720871:CJW720871 BZZ720871:CAA720871 BQD720871:BQE720871 BGH720871:BGI720871 AWL720871:AWM720871 AMP720871:AMQ720871 ACT720871:ACU720871 SX720871:SY720871 JB720871:JC720871 F720871:G720871 WVN655335:WVO655335 WLR655335:WLS655335 WBV655335:WBW655335 VRZ655335:VSA655335 VID655335:VIE655335 UYH655335:UYI655335 UOL655335:UOM655335 UEP655335:UEQ655335 TUT655335:TUU655335 TKX655335:TKY655335 TBB655335:TBC655335 SRF655335:SRG655335 SHJ655335:SHK655335 RXN655335:RXO655335 RNR655335:RNS655335 RDV655335:RDW655335 QTZ655335:QUA655335 QKD655335:QKE655335 QAH655335:QAI655335 PQL655335:PQM655335 PGP655335:PGQ655335 OWT655335:OWU655335 OMX655335:OMY655335 ODB655335:ODC655335 NTF655335:NTG655335 NJJ655335:NJK655335 MZN655335:MZO655335 MPR655335:MPS655335 MFV655335:MFW655335 LVZ655335:LWA655335 LMD655335:LME655335 LCH655335:LCI655335 KSL655335:KSM655335 KIP655335:KIQ655335 JYT655335:JYU655335 JOX655335:JOY655335 JFB655335:JFC655335 IVF655335:IVG655335 ILJ655335:ILK655335 IBN655335:IBO655335 HRR655335:HRS655335 HHV655335:HHW655335 GXZ655335:GYA655335 GOD655335:GOE655335 GEH655335:GEI655335 FUL655335:FUM655335 FKP655335:FKQ655335 FAT655335:FAU655335 EQX655335:EQY655335 EHB655335:EHC655335 DXF655335:DXG655335 DNJ655335:DNK655335 DDN655335:DDO655335 CTR655335:CTS655335 CJV655335:CJW655335 BZZ655335:CAA655335 BQD655335:BQE655335 BGH655335:BGI655335 AWL655335:AWM655335 AMP655335:AMQ655335 ACT655335:ACU655335 SX655335:SY655335 JB655335:JC655335 F655335:G655335 WVN589799:WVO589799 WLR589799:WLS589799 WBV589799:WBW589799 VRZ589799:VSA589799 VID589799:VIE589799 UYH589799:UYI589799 UOL589799:UOM589799 UEP589799:UEQ589799 TUT589799:TUU589799 TKX589799:TKY589799 TBB589799:TBC589799 SRF589799:SRG589799 SHJ589799:SHK589799 RXN589799:RXO589799 RNR589799:RNS589799 RDV589799:RDW589799 QTZ589799:QUA589799 QKD589799:QKE589799 QAH589799:QAI589799 PQL589799:PQM589799 PGP589799:PGQ589799 OWT589799:OWU589799 OMX589799:OMY589799 ODB589799:ODC589799 NTF589799:NTG589799 NJJ589799:NJK589799 MZN589799:MZO589799 MPR589799:MPS589799 MFV589799:MFW589799 LVZ589799:LWA589799 LMD589799:LME589799 LCH589799:LCI589799 KSL589799:KSM589799 KIP589799:KIQ589799 JYT589799:JYU589799 JOX589799:JOY589799 JFB589799:JFC589799 IVF589799:IVG589799 ILJ589799:ILK589799 IBN589799:IBO589799 HRR589799:HRS589799 HHV589799:HHW589799 GXZ589799:GYA589799 GOD589799:GOE589799 GEH589799:GEI589799 FUL589799:FUM589799 FKP589799:FKQ589799 FAT589799:FAU589799 EQX589799:EQY589799 EHB589799:EHC589799 DXF589799:DXG589799 DNJ589799:DNK589799 DDN589799:DDO589799 CTR589799:CTS589799 CJV589799:CJW589799 BZZ589799:CAA589799 BQD589799:BQE589799 BGH589799:BGI589799 AWL589799:AWM589799 AMP589799:AMQ589799 ACT589799:ACU589799 SX589799:SY589799 JB589799:JC589799 F589799:G589799 WVN524263:WVO524263 WLR524263:WLS524263 WBV524263:WBW524263 VRZ524263:VSA524263 VID524263:VIE524263 UYH524263:UYI524263 UOL524263:UOM524263 UEP524263:UEQ524263 TUT524263:TUU524263 TKX524263:TKY524263 TBB524263:TBC524263 SRF524263:SRG524263 SHJ524263:SHK524263 RXN524263:RXO524263 RNR524263:RNS524263 RDV524263:RDW524263 QTZ524263:QUA524263 QKD524263:QKE524263 QAH524263:QAI524263 PQL524263:PQM524263 PGP524263:PGQ524263 OWT524263:OWU524263 OMX524263:OMY524263 ODB524263:ODC524263 NTF524263:NTG524263 NJJ524263:NJK524263 MZN524263:MZO524263 MPR524263:MPS524263 MFV524263:MFW524263 LVZ524263:LWA524263 LMD524263:LME524263 LCH524263:LCI524263 KSL524263:KSM524263 KIP524263:KIQ524263 JYT524263:JYU524263 JOX524263:JOY524263 JFB524263:JFC524263 IVF524263:IVG524263 ILJ524263:ILK524263 IBN524263:IBO524263 HRR524263:HRS524263 HHV524263:HHW524263 GXZ524263:GYA524263 GOD524263:GOE524263 GEH524263:GEI524263 FUL524263:FUM524263 FKP524263:FKQ524263 FAT524263:FAU524263 EQX524263:EQY524263 EHB524263:EHC524263 DXF524263:DXG524263 DNJ524263:DNK524263 DDN524263:DDO524263 CTR524263:CTS524263 CJV524263:CJW524263 BZZ524263:CAA524263 BQD524263:BQE524263 BGH524263:BGI524263 AWL524263:AWM524263 AMP524263:AMQ524263 ACT524263:ACU524263 SX524263:SY524263 JB524263:JC524263 F524263:G524263 WVN458727:WVO458727 WLR458727:WLS458727 WBV458727:WBW458727 VRZ458727:VSA458727 VID458727:VIE458727 UYH458727:UYI458727 UOL458727:UOM458727 UEP458727:UEQ458727 TUT458727:TUU458727 TKX458727:TKY458727 TBB458727:TBC458727 SRF458727:SRG458727 SHJ458727:SHK458727 RXN458727:RXO458727 RNR458727:RNS458727 RDV458727:RDW458727 QTZ458727:QUA458727 QKD458727:QKE458727 QAH458727:QAI458727 PQL458727:PQM458727 PGP458727:PGQ458727 OWT458727:OWU458727 OMX458727:OMY458727 ODB458727:ODC458727 NTF458727:NTG458727 NJJ458727:NJK458727 MZN458727:MZO458727 MPR458727:MPS458727 MFV458727:MFW458727 LVZ458727:LWA458727 LMD458727:LME458727 LCH458727:LCI458727 KSL458727:KSM458727 KIP458727:KIQ458727 JYT458727:JYU458727 JOX458727:JOY458727 JFB458727:JFC458727 IVF458727:IVG458727 ILJ458727:ILK458727 IBN458727:IBO458727 HRR458727:HRS458727 HHV458727:HHW458727 GXZ458727:GYA458727 GOD458727:GOE458727 GEH458727:GEI458727 FUL458727:FUM458727 FKP458727:FKQ458727 FAT458727:FAU458727 EQX458727:EQY458727 EHB458727:EHC458727 DXF458727:DXG458727 DNJ458727:DNK458727 DDN458727:DDO458727 CTR458727:CTS458727 CJV458727:CJW458727 BZZ458727:CAA458727 BQD458727:BQE458727 BGH458727:BGI458727 AWL458727:AWM458727 AMP458727:AMQ458727 ACT458727:ACU458727 SX458727:SY458727 JB458727:JC458727 F458727:G458727 WVN393191:WVO393191 WLR393191:WLS393191 WBV393191:WBW393191 VRZ393191:VSA393191 VID393191:VIE393191 UYH393191:UYI393191 UOL393191:UOM393191 UEP393191:UEQ393191 TUT393191:TUU393191 TKX393191:TKY393191 TBB393191:TBC393191 SRF393191:SRG393191 SHJ393191:SHK393191 RXN393191:RXO393191 RNR393191:RNS393191 RDV393191:RDW393191 QTZ393191:QUA393191 QKD393191:QKE393191 QAH393191:QAI393191 PQL393191:PQM393191 PGP393191:PGQ393191 OWT393191:OWU393191 OMX393191:OMY393191 ODB393191:ODC393191 NTF393191:NTG393191 NJJ393191:NJK393191 MZN393191:MZO393191 MPR393191:MPS393191 MFV393191:MFW393191 LVZ393191:LWA393191 LMD393191:LME393191 LCH393191:LCI393191 KSL393191:KSM393191 KIP393191:KIQ393191 JYT393191:JYU393191 JOX393191:JOY393191 JFB393191:JFC393191 IVF393191:IVG393191 ILJ393191:ILK393191 IBN393191:IBO393191 HRR393191:HRS393191 HHV393191:HHW393191 GXZ393191:GYA393191 GOD393191:GOE393191 GEH393191:GEI393191 FUL393191:FUM393191 FKP393191:FKQ393191 FAT393191:FAU393191 EQX393191:EQY393191 EHB393191:EHC393191 DXF393191:DXG393191 DNJ393191:DNK393191 DDN393191:DDO393191 CTR393191:CTS393191 CJV393191:CJW393191 BZZ393191:CAA393191 BQD393191:BQE393191 BGH393191:BGI393191 AWL393191:AWM393191 AMP393191:AMQ393191 ACT393191:ACU393191 SX393191:SY393191 JB393191:JC393191 F393191:G393191 WVN327655:WVO327655 WLR327655:WLS327655 WBV327655:WBW327655 VRZ327655:VSA327655 VID327655:VIE327655 UYH327655:UYI327655 UOL327655:UOM327655 UEP327655:UEQ327655 TUT327655:TUU327655 TKX327655:TKY327655 TBB327655:TBC327655 SRF327655:SRG327655 SHJ327655:SHK327655 RXN327655:RXO327655 RNR327655:RNS327655 RDV327655:RDW327655 QTZ327655:QUA327655 QKD327655:QKE327655 QAH327655:QAI327655 PQL327655:PQM327655 PGP327655:PGQ327655 OWT327655:OWU327655 OMX327655:OMY327655 ODB327655:ODC327655 NTF327655:NTG327655 NJJ327655:NJK327655 MZN327655:MZO327655 MPR327655:MPS327655 MFV327655:MFW327655 LVZ327655:LWA327655 LMD327655:LME327655 LCH327655:LCI327655 KSL327655:KSM327655 KIP327655:KIQ327655 JYT327655:JYU327655 JOX327655:JOY327655 JFB327655:JFC327655 IVF327655:IVG327655 ILJ327655:ILK327655 IBN327655:IBO327655 HRR327655:HRS327655 HHV327655:HHW327655 GXZ327655:GYA327655 GOD327655:GOE327655 GEH327655:GEI327655 FUL327655:FUM327655 FKP327655:FKQ327655 FAT327655:FAU327655 EQX327655:EQY327655 EHB327655:EHC327655 DXF327655:DXG327655 DNJ327655:DNK327655 DDN327655:DDO327655 CTR327655:CTS327655 CJV327655:CJW327655 BZZ327655:CAA327655 BQD327655:BQE327655 BGH327655:BGI327655 AWL327655:AWM327655 AMP327655:AMQ327655 ACT327655:ACU327655 SX327655:SY327655 JB327655:JC327655 F327655:G327655 WVN262119:WVO262119 WLR262119:WLS262119 WBV262119:WBW262119 VRZ262119:VSA262119 VID262119:VIE262119 UYH262119:UYI262119 UOL262119:UOM262119 UEP262119:UEQ262119 TUT262119:TUU262119 TKX262119:TKY262119 TBB262119:TBC262119 SRF262119:SRG262119 SHJ262119:SHK262119 RXN262119:RXO262119 RNR262119:RNS262119 RDV262119:RDW262119 QTZ262119:QUA262119 QKD262119:QKE262119 QAH262119:QAI262119 PQL262119:PQM262119 PGP262119:PGQ262119 OWT262119:OWU262119 OMX262119:OMY262119 ODB262119:ODC262119 NTF262119:NTG262119 NJJ262119:NJK262119 MZN262119:MZO262119 MPR262119:MPS262119 MFV262119:MFW262119 LVZ262119:LWA262119 LMD262119:LME262119 LCH262119:LCI262119 KSL262119:KSM262119 KIP262119:KIQ262119 JYT262119:JYU262119 JOX262119:JOY262119 JFB262119:JFC262119 IVF262119:IVG262119 ILJ262119:ILK262119 IBN262119:IBO262119 HRR262119:HRS262119 HHV262119:HHW262119 GXZ262119:GYA262119 GOD262119:GOE262119 GEH262119:GEI262119 FUL262119:FUM262119 FKP262119:FKQ262119 FAT262119:FAU262119 EQX262119:EQY262119 EHB262119:EHC262119 DXF262119:DXG262119 DNJ262119:DNK262119 DDN262119:DDO262119 CTR262119:CTS262119 CJV262119:CJW262119 BZZ262119:CAA262119 BQD262119:BQE262119 BGH262119:BGI262119 AWL262119:AWM262119 AMP262119:AMQ262119 ACT262119:ACU262119 SX262119:SY262119 JB262119:JC262119 F262119:G262119 WVN196583:WVO196583 WLR196583:WLS196583 WBV196583:WBW196583 VRZ196583:VSA196583 VID196583:VIE196583 UYH196583:UYI196583 UOL196583:UOM196583 UEP196583:UEQ196583 TUT196583:TUU196583 TKX196583:TKY196583 TBB196583:TBC196583 SRF196583:SRG196583 SHJ196583:SHK196583 RXN196583:RXO196583 RNR196583:RNS196583 RDV196583:RDW196583 QTZ196583:QUA196583 QKD196583:QKE196583 QAH196583:QAI196583 PQL196583:PQM196583 PGP196583:PGQ196583 OWT196583:OWU196583 OMX196583:OMY196583 ODB196583:ODC196583 NTF196583:NTG196583 NJJ196583:NJK196583 MZN196583:MZO196583 MPR196583:MPS196583 MFV196583:MFW196583 LVZ196583:LWA196583 LMD196583:LME196583 LCH196583:LCI196583 KSL196583:KSM196583 KIP196583:KIQ196583 JYT196583:JYU196583 JOX196583:JOY196583 JFB196583:JFC196583 IVF196583:IVG196583 ILJ196583:ILK196583 IBN196583:IBO196583 HRR196583:HRS196583 HHV196583:HHW196583 GXZ196583:GYA196583 GOD196583:GOE196583 GEH196583:GEI196583 FUL196583:FUM196583 FKP196583:FKQ196583 FAT196583:FAU196583 EQX196583:EQY196583 EHB196583:EHC196583 DXF196583:DXG196583 DNJ196583:DNK196583 DDN196583:DDO196583 CTR196583:CTS196583 CJV196583:CJW196583 BZZ196583:CAA196583 BQD196583:BQE196583 BGH196583:BGI196583 AWL196583:AWM196583 AMP196583:AMQ196583 ACT196583:ACU196583 SX196583:SY196583 JB196583:JC196583 F196583:G196583 WVN131047:WVO131047 WLR131047:WLS131047 WBV131047:WBW131047 VRZ131047:VSA131047 VID131047:VIE131047 UYH131047:UYI131047 UOL131047:UOM131047 UEP131047:UEQ131047 TUT131047:TUU131047 TKX131047:TKY131047 TBB131047:TBC131047 SRF131047:SRG131047 SHJ131047:SHK131047 RXN131047:RXO131047 RNR131047:RNS131047 RDV131047:RDW131047 QTZ131047:QUA131047 QKD131047:QKE131047 QAH131047:QAI131047 PQL131047:PQM131047 PGP131047:PGQ131047 OWT131047:OWU131047 OMX131047:OMY131047 ODB131047:ODC131047 NTF131047:NTG131047 NJJ131047:NJK131047 MZN131047:MZO131047 MPR131047:MPS131047 MFV131047:MFW131047 LVZ131047:LWA131047 LMD131047:LME131047 LCH131047:LCI131047 KSL131047:KSM131047 KIP131047:KIQ131047 JYT131047:JYU131047 JOX131047:JOY131047 JFB131047:JFC131047 IVF131047:IVG131047 ILJ131047:ILK131047 IBN131047:IBO131047 HRR131047:HRS131047 HHV131047:HHW131047 GXZ131047:GYA131047 GOD131047:GOE131047 GEH131047:GEI131047 FUL131047:FUM131047 FKP131047:FKQ131047 FAT131047:FAU131047 EQX131047:EQY131047 EHB131047:EHC131047 DXF131047:DXG131047 DNJ131047:DNK131047 DDN131047:DDO131047 CTR131047:CTS131047 CJV131047:CJW131047 BZZ131047:CAA131047 BQD131047:BQE131047 BGH131047:BGI131047 AWL131047:AWM131047 AMP131047:AMQ131047 ACT131047:ACU131047 SX131047:SY131047 JB131047:JC131047 F131047:G131047 WVN65511:WVO65511 WLR65511:WLS65511 WBV65511:WBW65511 VRZ65511:VSA65511 VID65511:VIE65511 UYH65511:UYI65511 UOL65511:UOM65511 UEP65511:UEQ65511 TUT65511:TUU65511 TKX65511:TKY65511 TBB65511:TBC65511 SRF65511:SRG65511 SHJ65511:SHK65511 RXN65511:RXO65511 RNR65511:RNS65511 RDV65511:RDW65511 QTZ65511:QUA65511 QKD65511:QKE65511 QAH65511:QAI65511 PQL65511:PQM65511 PGP65511:PGQ65511 OWT65511:OWU65511 OMX65511:OMY65511 ODB65511:ODC65511 NTF65511:NTG65511 NJJ65511:NJK65511 MZN65511:MZO65511 MPR65511:MPS65511 MFV65511:MFW65511 LVZ65511:LWA65511 LMD65511:LME65511 LCH65511:LCI65511 KSL65511:KSM65511 KIP65511:KIQ65511 JYT65511:JYU65511 JOX65511:JOY65511 JFB65511:JFC65511 IVF65511:IVG65511 ILJ65511:ILK65511 IBN65511:IBO65511 HRR65511:HRS65511 HHV65511:HHW65511 GXZ65511:GYA65511 GOD65511:GOE65511 GEH65511:GEI65511 FUL65511:FUM65511 FKP65511:FKQ65511 FAT65511:FAU65511 EQX65511:EQY65511 EHB65511:EHC65511 DXF65511:DXG65511 DNJ65511:DNK65511 DDN65511:DDO65511 CTR65511:CTS65511 CJV65511:CJW65511 BZZ65511:CAA65511 BQD65511:BQE65511 BGH65511:BGI65511 AWL65511:AWM65511 AMP65511:AMQ65511 ACT65511:ACU65511 SX65511:SY65511 JB65511:JC65511 WVJ983015:WVJ983018 WLN983015:WLN983018 WBR983015:WBR983018 VRV983015:VRV983018 VHZ983015:VHZ983018 UYD983015:UYD983018 UOH983015:UOH983018 UEL983015:UEL983018 TUP983015:TUP983018 TKT983015:TKT983018 TAX983015:TAX983018 SRB983015:SRB983018 SHF983015:SHF983018 RXJ983015:RXJ983018 RNN983015:RNN983018 RDR983015:RDR983018 QTV983015:QTV983018 QJZ983015:QJZ983018 QAD983015:QAD983018 PQH983015:PQH983018 PGL983015:PGL983018 OWP983015:OWP983018 OMT983015:OMT983018 OCX983015:OCX983018 NTB983015:NTB983018 NJF983015:NJF983018 MZJ983015:MZJ983018 MPN983015:MPN983018 MFR983015:MFR983018 LVV983015:LVV983018 LLZ983015:LLZ983018 LCD983015:LCD983018 KSH983015:KSH983018 KIL983015:KIL983018 JYP983015:JYP983018 JOT983015:JOT983018 JEX983015:JEX983018 IVB983015:IVB983018 ILF983015:ILF983018 IBJ983015:IBJ983018 HRN983015:HRN983018 HHR983015:HHR983018 GXV983015:GXV983018 GNZ983015:GNZ983018 GED983015:GED983018 FUH983015:FUH983018 FKL983015:FKL983018 FAP983015:FAP983018 EQT983015:EQT983018 EGX983015:EGX983018 DXB983015:DXB983018 DNF983015:DNF983018 DDJ983015:DDJ983018 CTN983015:CTN983018 CJR983015:CJR983018 BZV983015:BZV983018 BPZ983015:BPZ983018 BGD983015:BGD983018 AWH983015:AWH983018 AML983015:AML983018 ACP983015:ACP983018 ST983015:ST983018 IX983015:IX983018 WVJ917479:WVJ917482 WLN917479:WLN917482 WBR917479:WBR917482 VRV917479:VRV917482 VHZ917479:VHZ917482 UYD917479:UYD917482 UOH917479:UOH917482 UEL917479:UEL917482 TUP917479:TUP917482 TKT917479:TKT917482 TAX917479:TAX917482 SRB917479:SRB917482 SHF917479:SHF917482 RXJ917479:RXJ917482 RNN917479:RNN917482 RDR917479:RDR917482 QTV917479:QTV917482 QJZ917479:QJZ917482 QAD917479:QAD917482 PQH917479:PQH917482 PGL917479:PGL917482 OWP917479:OWP917482 OMT917479:OMT917482 OCX917479:OCX917482 NTB917479:NTB917482 NJF917479:NJF917482 MZJ917479:MZJ917482 MPN917479:MPN917482 MFR917479:MFR917482 LVV917479:LVV917482 LLZ917479:LLZ917482 LCD917479:LCD917482 KSH917479:KSH917482 KIL917479:KIL917482 JYP917479:JYP917482 JOT917479:JOT917482 JEX917479:JEX917482 IVB917479:IVB917482 ILF917479:ILF917482 IBJ917479:IBJ917482 HRN917479:HRN917482 HHR917479:HHR917482 GXV917479:GXV917482 GNZ917479:GNZ917482 GED917479:GED917482 FUH917479:FUH917482 FKL917479:FKL917482 FAP917479:FAP917482 EQT917479:EQT917482 EGX917479:EGX917482 DXB917479:DXB917482 DNF917479:DNF917482 DDJ917479:DDJ917482 CTN917479:CTN917482 CJR917479:CJR917482 BZV917479:BZV917482 BPZ917479:BPZ917482 BGD917479:BGD917482 AWH917479:AWH917482 AML917479:AML917482 ACP917479:ACP917482 ST917479:ST917482 IX917479:IX917482 WVJ851943:WVJ851946 WLN851943:WLN851946 WBR851943:WBR851946 VRV851943:VRV851946 VHZ851943:VHZ851946 UYD851943:UYD851946 UOH851943:UOH851946 UEL851943:UEL851946 TUP851943:TUP851946 TKT851943:TKT851946 TAX851943:TAX851946 SRB851943:SRB851946 SHF851943:SHF851946 RXJ851943:RXJ851946 RNN851943:RNN851946 RDR851943:RDR851946 QTV851943:QTV851946 QJZ851943:QJZ851946 QAD851943:QAD851946 PQH851943:PQH851946 PGL851943:PGL851946 OWP851943:OWP851946 OMT851943:OMT851946 OCX851943:OCX851946 NTB851943:NTB851946 NJF851943:NJF851946 MZJ851943:MZJ851946 MPN851943:MPN851946 MFR851943:MFR851946 LVV851943:LVV851946 LLZ851943:LLZ851946 LCD851943:LCD851946 KSH851943:KSH851946 KIL851943:KIL851946 JYP851943:JYP851946 JOT851943:JOT851946 JEX851943:JEX851946 IVB851943:IVB851946 ILF851943:ILF851946 IBJ851943:IBJ851946 HRN851943:HRN851946 HHR851943:HHR851946 GXV851943:GXV851946 GNZ851943:GNZ851946 GED851943:GED851946 FUH851943:FUH851946 FKL851943:FKL851946 FAP851943:FAP851946 EQT851943:EQT851946 EGX851943:EGX851946 DXB851943:DXB851946 DNF851943:DNF851946 DDJ851943:DDJ851946 CTN851943:CTN851946 CJR851943:CJR851946 BZV851943:BZV851946 BPZ851943:BPZ851946 BGD851943:BGD851946 AWH851943:AWH851946 AML851943:AML851946 ACP851943:ACP851946 ST851943:ST851946 IX851943:IX851946 WVJ786407:WVJ786410 WLN786407:WLN786410 WBR786407:WBR786410 VRV786407:VRV786410 VHZ786407:VHZ786410 UYD786407:UYD786410 UOH786407:UOH786410 UEL786407:UEL786410 TUP786407:TUP786410 TKT786407:TKT786410 TAX786407:TAX786410 SRB786407:SRB786410 SHF786407:SHF786410 RXJ786407:RXJ786410 RNN786407:RNN786410 RDR786407:RDR786410 QTV786407:QTV786410 QJZ786407:QJZ786410 QAD786407:QAD786410 PQH786407:PQH786410 PGL786407:PGL786410 OWP786407:OWP786410 OMT786407:OMT786410 OCX786407:OCX786410 NTB786407:NTB786410 NJF786407:NJF786410 MZJ786407:MZJ786410 MPN786407:MPN786410 MFR786407:MFR786410 LVV786407:LVV786410 LLZ786407:LLZ786410 LCD786407:LCD786410 KSH786407:KSH786410 KIL786407:KIL786410 JYP786407:JYP786410 JOT786407:JOT786410 JEX786407:JEX786410 IVB786407:IVB786410 ILF786407:ILF786410 IBJ786407:IBJ786410 HRN786407:HRN786410 HHR786407:HHR786410 GXV786407:GXV786410 GNZ786407:GNZ786410 GED786407:GED786410 FUH786407:FUH786410 FKL786407:FKL786410 FAP786407:FAP786410 EQT786407:EQT786410 EGX786407:EGX786410 DXB786407:DXB786410 DNF786407:DNF786410 DDJ786407:DDJ786410 CTN786407:CTN786410 CJR786407:CJR786410 BZV786407:BZV786410 BPZ786407:BPZ786410 BGD786407:BGD786410 AWH786407:AWH786410 AML786407:AML786410 ACP786407:ACP786410 ST786407:ST786410 IX786407:IX786410 WVJ720871:WVJ720874 WLN720871:WLN720874 WBR720871:WBR720874 VRV720871:VRV720874 VHZ720871:VHZ720874 UYD720871:UYD720874 UOH720871:UOH720874 UEL720871:UEL720874 TUP720871:TUP720874 TKT720871:TKT720874 TAX720871:TAX720874 SRB720871:SRB720874 SHF720871:SHF720874 RXJ720871:RXJ720874 RNN720871:RNN720874 RDR720871:RDR720874 QTV720871:QTV720874 QJZ720871:QJZ720874 QAD720871:QAD720874 PQH720871:PQH720874 PGL720871:PGL720874 OWP720871:OWP720874 OMT720871:OMT720874 OCX720871:OCX720874 NTB720871:NTB720874 NJF720871:NJF720874 MZJ720871:MZJ720874 MPN720871:MPN720874 MFR720871:MFR720874 LVV720871:LVV720874 LLZ720871:LLZ720874 LCD720871:LCD720874 KSH720871:KSH720874 KIL720871:KIL720874 JYP720871:JYP720874 JOT720871:JOT720874 JEX720871:JEX720874 IVB720871:IVB720874 ILF720871:ILF720874 IBJ720871:IBJ720874 HRN720871:HRN720874 HHR720871:HHR720874 GXV720871:GXV720874 GNZ720871:GNZ720874 GED720871:GED720874 FUH720871:FUH720874 FKL720871:FKL720874 FAP720871:FAP720874 EQT720871:EQT720874 EGX720871:EGX720874 DXB720871:DXB720874 DNF720871:DNF720874 DDJ720871:DDJ720874 CTN720871:CTN720874 CJR720871:CJR720874 BZV720871:BZV720874 BPZ720871:BPZ720874 BGD720871:BGD720874 AWH720871:AWH720874 AML720871:AML720874 ACP720871:ACP720874 ST720871:ST720874 IX720871:IX720874 WVJ655335:WVJ655338 WLN655335:WLN655338 WBR655335:WBR655338 VRV655335:VRV655338 VHZ655335:VHZ655338 UYD655335:UYD655338 UOH655335:UOH655338 UEL655335:UEL655338 TUP655335:TUP655338 TKT655335:TKT655338 TAX655335:TAX655338 SRB655335:SRB655338 SHF655335:SHF655338 RXJ655335:RXJ655338 RNN655335:RNN655338 RDR655335:RDR655338 QTV655335:QTV655338 QJZ655335:QJZ655338 QAD655335:QAD655338 PQH655335:PQH655338 PGL655335:PGL655338 OWP655335:OWP655338 OMT655335:OMT655338 OCX655335:OCX655338 NTB655335:NTB655338 NJF655335:NJF655338 MZJ655335:MZJ655338 MPN655335:MPN655338 MFR655335:MFR655338 LVV655335:LVV655338 LLZ655335:LLZ655338 LCD655335:LCD655338 KSH655335:KSH655338 KIL655335:KIL655338 JYP655335:JYP655338 JOT655335:JOT655338 JEX655335:JEX655338 IVB655335:IVB655338 ILF655335:ILF655338 IBJ655335:IBJ655338 HRN655335:HRN655338 HHR655335:HHR655338 GXV655335:GXV655338 GNZ655335:GNZ655338 GED655335:GED655338 FUH655335:FUH655338 FKL655335:FKL655338 FAP655335:FAP655338 EQT655335:EQT655338 EGX655335:EGX655338 DXB655335:DXB655338 DNF655335:DNF655338 DDJ655335:DDJ655338 CTN655335:CTN655338 CJR655335:CJR655338 BZV655335:BZV655338 BPZ655335:BPZ655338 BGD655335:BGD655338 AWH655335:AWH655338 AML655335:AML655338 ACP655335:ACP655338 ST655335:ST655338 IX655335:IX655338 WVJ589799:WVJ589802 WLN589799:WLN589802 WBR589799:WBR589802 VRV589799:VRV589802 VHZ589799:VHZ589802 UYD589799:UYD589802 UOH589799:UOH589802 UEL589799:UEL589802 TUP589799:TUP589802 TKT589799:TKT589802 TAX589799:TAX589802 SRB589799:SRB589802 SHF589799:SHF589802 RXJ589799:RXJ589802 RNN589799:RNN589802 RDR589799:RDR589802 QTV589799:QTV589802 QJZ589799:QJZ589802 QAD589799:QAD589802 PQH589799:PQH589802 PGL589799:PGL589802 OWP589799:OWP589802 OMT589799:OMT589802 OCX589799:OCX589802 NTB589799:NTB589802 NJF589799:NJF589802 MZJ589799:MZJ589802 MPN589799:MPN589802 MFR589799:MFR589802 LVV589799:LVV589802 LLZ589799:LLZ589802 LCD589799:LCD589802 KSH589799:KSH589802 KIL589799:KIL589802 JYP589799:JYP589802 JOT589799:JOT589802 JEX589799:JEX589802 IVB589799:IVB589802 ILF589799:ILF589802 IBJ589799:IBJ589802 HRN589799:HRN589802 HHR589799:HHR589802 GXV589799:GXV589802 GNZ589799:GNZ589802 GED589799:GED589802 FUH589799:FUH589802 FKL589799:FKL589802 FAP589799:FAP589802 EQT589799:EQT589802 EGX589799:EGX589802 DXB589799:DXB589802 DNF589799:DNF589802 DDJ589799:DDJ589802 CTN589799:CTN589802 CJR589799:CJR589802 BZV589799:BZV589802 BPZ589799:BPZ589802 BGD589799:BGD589802 AWH589799:AWH589802 AML589799:AML589802 ACP589799:ACP589802 ST589799:ST589802 IX589799:IX589802 WVJ524263:WVJ524266 WLN524263:WLN524266 WBR524263:WBR524266 VRV524263:VRV524266 VHZ524263:VHZ524266 UYD524263:UYD524266 UOH524263:UOH524266 UEL524263:UEL524266 TUP524263:TUP524266 TKT524263:TKT524266 TAX524263:TAX524266 SRB524263:SRB524266 SHF524263:SHF524266 RXJ524263:RXJ524266 RNN524263:RNN524266 RDR524263:RDR524266 QTV524263:QTV524266 QJZ524263:QJZ524266 QAD524263:QAD524266 PQH524263:PQH524266 PGL524263:PGL524266 OWP524263:OWP524266 OMT524263:OMT524266 OCX524263:OCX524266 NTB524263:NTB524266 NJF524263:NJF524266 MZJ524263:MZJ524266 MPN524263:MPN524266 MFR524263:MFR524266 LVV524263:LVV524266 LLZ524263:LLZ524266 LCD524263:LCD524266 KSH524263:KSH524266 KIL524263:KIL524266 JYP524263:JYP524266 JOT524263:JOT524266 JEX524263:JEX524266 IVB524263:IVB524266 ILF524263:ILF524266 IBJ524263:IBJ524266 HRN524263:HRN524266 HHR524263:HHR524266 GXV524263:GXV524266 GNZ524263:GNZ524266 GED524263:GED524266 FUH524263:FUH524266 FKL524263:FKL524266 FAP524263:FAP524266 EQT524263:EQT524266 EGX524263:EGX524266 DXB524263:DXB524266 DNF524263:DNF524266 DDJ524263:DDJ524266 CTN524263:CTN524266 CJR524263:CJR524266 BZV524263:BZV524266 BPZ524263:BPZ524266 BGD524263:BGD524266 AWH524263:AWH524266 AML524263:AML524266 ACP524263:ACP524266 ST524263:ST524266 IX524263:IX524266 WVJ458727:WVJ458730 WLN458727:WLN458730 WBR458727:WBR458730 VRV458727:VRV458730 VHZ458727:VHZ458730 UYD458727:UYD458730 UOH458727:UOH458730 UEL458727:UEL458730 TUP458727:TUP458730 TKT458727:TKT458730 TAX458727:TAX458730 SRB458727:SRB458730 SHF458727:SHF458730 RXJ458727:RXJ458730 RNN458727:RNN458730 RDR458727:RDR458730 QTV458727:QTV458730 QJZ458727:QJZ458730 QAD458727:QAD458730 PQH458727:PQH458730 PGL458727:PGL458730 OWP458727:OWP458730 OMT458727:OMT458730 OCX458727:OCX458730 NTB458727:NTB458730 NJF458727:NJF458730 MZJ458727:MZJ458730 MPN458727:MPN458730 MFR458727:MFR458730 LVV458727:LVV458730 LLZ458727:LLZ458730 LCD458727:LCD458730 KSH458727:KSH458730 KIL458727:KIL458730 JYP458727:JYP458730 JOT458727:JOT458730 JEX458727:JEX458730 IVB458727:IVB458730 ILF458727:ILF458730 IBJ458727:IBJ458730 HRN458727:HRN458730 HHR458727:HHR458730 GXV458727:GXV458730 GNZ458727:GNZ458730 GED458727:GED458730 FUH458727:FUH458730 FKL458727:FKL458730 FAP458727:FAP458730 EQT458727:EQT458730 EGX458727:EGX458730 DXB458727:DXB458730 DNF458727:DNF458730 DDJ458727:DDJ458730 CTN458727:CTN458730 CJR458727:CJR458730 BZV458727:BZV458730 BPZ458727:BPZ458730 BGD458727:BGD458730 AWH458727:AWH458730 AML458727:AML458730 ACP458727:ACP458730 ST458727:ST458730 IX458727:IX458730 WVJ393191:WVJ393194 WLN393191:WLN393194 WBR393191:WBR393194 VRV393191:VRV393194 VHZ393191:VHZ393194 UYD393191:UYD393194 UOH393191:UOH393194 UEL393191:UEL393194 TUP393191:TUP393194 TKT393191:TKT393194 TAX393191:TAX393194 SRB393191:SRB393194 SHF393191:SHF393194 RXJ393191:RXJ393194 RNN393191:RNN393194 RDR393191:RDR393194 QTV393191:QTV393194 QJZ393191:QJZ393194 QAD393191:QAD393194 PQH393191:PQH393194 PGL393191:PGL393194 OWP393191:OWP393194 OMT393191:OMT393194 OCX393191:OCX393194 NTB393191:NTB393194 NJF393191:NJF393194 MZJ393191:MZJ393194 MPN393191:MPN393194 MFR393191:MFR393194 LVV393191:LVV393194 LLZ393191:LLZ393194 LCD393191:LCD393194 KSH393191:KSH393194 KIL393191:KIL393194 JYP393191:JYP393194 JOT393191:JOT393194 JEX393191:JEX393194 IVB393191:IVB393194 ILF393191:ILF393194 IBJ393191:IBJ393194 HRN393191:HRN393194 HHR393191:HHR393194 GXV393191:GXV393194 GNZ393191:GNZ393194 GED393191:GED393194 FUH393191:FUH393194 FKL393191:FKL393194 FAP393191:FAP393194 EQT393191:EQT393194 EGX393191:EGX393194 DXB393191:DXB393194 DNF393191:DNF393194 DDJ393191:DDJ393194 CTN393191:CTN393194 CJR393191:CJR393194 BZV393191:BZV393194 BPZ393191:BPZ393194 BGD393191:BGD393194 AWH393191:AWH393194 AML393191:AML393194 ACP393191:ACP393194 ST393191:ST393194 IX393191:IX393194 WVJ327655:WVJ327658 WLN327655:WLN327658 WBR327655:WBR327658 VRV327655:VRV327658 VHZ327655:VHZ327658 UYD327655:UYD327658 UOH327655:UOH327658 UEL327655:UEL327658 TUP327655:TUP327658 TKT327655:TKT327658 TAX327655:TAX327658 SRB327655:SRB327658 SHF327655:SHF327658 RXJ327655:RXJ327658 RNN327655:RNN327658 RDR327655:RDR327658 QTV327655:QTV327658 QJZ327655:QJZ327658 QAD327655:QAD327658 PQH327655:PQH327658 PGL327655:PGL327658 OWP327655:OWP327658 OMT327655:OMT327658 OCX327655:OCX327658 NTB327655:NTB327658 NJF327655:NJF327658 MZJ327655:MZJ327658 MPN327655:MPN327658 MFR327655:MFR327658 LVV327655:LVV327658 LLZ327655:LLZ327658 LCD327655:LCD327658 KSH327655:KSH327658 KIL327655:KIL327658 JYP327655:JYP327658 JOT327655:JOT327658 JEX327655:JEX327658 IVB327655:IVB327658 ILF327655:ILF327658 IBJ327655:IBJ327658 HRN327655:HRN327658 HHR327655:HHR327658 GXV327655:GXV327658 GNZ327655:GNZ327658 GED327655:GED327658 FUH327655:FUH327658 FKL327655:FKL327658 FAP327655:FAP327658 EQT327655:EQT327658 EGX327655:EGX327658 DXB327655:DXB327658 DNF327655:DNF327658 DDJ327655:DDJ327658 CTN327655:CTN327658 CJR327655:CJR327658 BZV327655:BZV327658 BPZ327655:BPZ327658 BGD327655:BGD327658 AWH327655:AWH327658 AML327655:AML327658 ACP327655:ACP327658 ST327655:ST327658 IX327655:IX327658 WVJ262119:WVJ262122 WLN262119:WLN262122 WBR262119:WBR262122 VRV262119:VRV262122 VHZ262119:VHZ262122 UYD262119:UYD262122 UOH262119:UOH262122 UEL262119:UEL262122 TUP262119:TUP262122 TKT262119:TKT262122 TAX262119:TAX262122 SRB262119:SRB262122 SHF262119:SHF262122 RXJ262119:RXJ262122 RNN262119:RNN262122 RDR262119:RDR262122 QTV262119:QTV262122 QJZ262119:QJZ262122 QAD262119:QAD262122 PQH262119:PQH262122 PGL262119:PGL262122 OWP262119:OWP262122 OMT262119:OMT262122 OCX262119:OCX262122 NTB262119:NTB262122 NJF262119:NJF262122 MZJ262119:MZJ262122 MPN262119:MPN262122 MFR262119:MFR262122 LVV262119:LVV262122 LLZ262119:LLZ262122 LCD262119:LCD262122 KSH262119:KSH262122 KIL262119:KIL262122 JYP262119:JYP262122 JOT262119:JOT262122 JEX262119:JEX262122 IVB262119:IVB262122 ILF262119:ILF262122 IBJ262119:IBJ262122 HRN262119:HRN262122 HHR262119:HHR262122 GXV262119:GXV262122 GNZ262119:GNZ262122 GED262119:GED262122 FUH262119:FUH262122 FKL262119:FKL262122 FAP262119:FAP262122 EQT262119:EQT262122 EGX262119:EGX262122 DXB262119:DXB262122 DNF262119:DNF262122 DDJ262119:DDJ262122 CTN262119:CTN262122 CJR262119:CJR262122 BZV262119:BZV262122 BPZ262119:BPZ262122 BGD262119:BGD262122 AWH262119:AWH262122 AML262119:AML262122 ACP262119:ACP262122 ST262119:ST262122 IX262119:IX262122 WVJ196583:WVJ196586 WLN196583:WLN196586 WBR196583:WBR196586 VRV196583:VRV196586 VHZ196583:VHZ196586 UYD196583:UYD196586 UOH196583:UOH196586 UEL196583:UEL196586 TUP196583:TUP196586 TKT196583:TKT196586 TAX196583:TAX196586 SRB196583:SRB196586 SHF196583:SHF196586 RXJ196583:RXJ196586 RNN196583:RNN196586 RDR196583:RDR196586 QTV196583:QTV196586 QJZ196583:QJZ196586 QAD196583:QAD196586 PQH196583:PQH196586 PGL196583:PGL196586 OWP196583:OWP196586 OMT196583:OMT196586 OCX196583:OCX196586 NTB196583:NTB196586 NJF196583:NJF196586 MZJ196583:MZJ196586 MPN196583:MPN196586 MFR196583:MFR196586 LVV196583:LVV196586 LLZ196583:LLZ196586 LCD196583:LCD196586 KSH196583:KSH196586 KIL196583:KIL196586 JYP196583:JYP196586 JOT196583:JOT196586 JEX196583:JEX196586 IVB196583:IVB196586 ILF196583:ILF196586 IBJ196583:IBJ196586 HRN196583:HRN196586 HHR196583:HHR196586 GXV196583:GXV196586 GNZ196583:GNZ196586 GED196583:GED196586 FUH196583:FUH196586 FKL196583:FKL196586 FAP196583:FAP196586 EQT196583:EQT196586 EGX196583:EGX196586 DXB196583:DXB196586 DNF196583:DNF196586 DDJ196583:DDJ196586 CTN196583:CTN196586 CJR196583:CJR196586 BZV196583:BZV196586 BPZ196583:BPZ196586 BGD196583:BGD196586 AWH196583:AWH196586 AML196583:AML196586 ACP196583:ACP196586 ST196583:ST196586 IX196583:IX196586 WVJ131047:WVJ131050 WLN131047:WLN131050 WBR131047:WBR131050 VRV131047:VRV131050 VHZ131047:VHZ131050 UYD131047:UYD131050 UOH131047:UOH131050 UEL131047:UEL131050 TUP131047:TUP131050 TKT131047:TKT131050 TAX131047:TAX131050 SRB131047:SRB131050 SHF131047:SHF131050 RXJ131047:RXJ131050 RNN131047:RNN131050 RDR131047:RDR131050 QTV131047:QTV131050 QJZ131047:QJZ131050 QAD131047:QAD131050 PQH131047:PQH131050 PGL131047:PGL131050 OWP131047:OWP131050 OMT131047:OMT131050 OCX131047:OCX131050 NTB131047:NTB131050 NJF131047:NJF131050 MZJ131047:MZJ131050 MPN131047:MPN131050 MFR131047:MFR131050 LVV131047:LVV131050 LLZ131047:LLZ131050 LCD131047:LCD131050 KSH131047:KSH131050 KIL131047:KIL131050 JYP131047:JYP131050 JOT131047:JOT131050 JEX131047:JEX131050 IVB131047:IVB131050 ILF131047:ILF131050 IBJ131047:IBJ131050 HRN131047:HRN131050 HHR131047:HHR131050 GXV131047:GXV131050 GNZ131047:GNZ131050 GED131047:GED131050 FUH131047:FUH131050 FKL131047:FKL131050 FAP131047:FAP131050 EQT131047:EQT131050 EGX131047:EGX131050 DXB131047:DXB131050 DNF131047:DNF131050 DDJ131047:DDJ131050 CTN131047:CTN131050 CJR131047:CJR131050 BZV131047:BZV131050 BPZ131047:BPZ131050 BGD131047:BGD131050 AWH131047:AWH131050 AML131047:AML131050 ACP131047:ACP131050 ST131047:ST131050 IX131047:IX131050 WVJ65511:WVJ65514 WLN65511:WLN65514 WBR65511:WBR65514 VRV65511:VRV65514 VHZ65511:VHZ65514 UYD65511:UYD65514 UOH65511:UOH65514 UEL65511:UEL65514 TUP65511:TUP65514 TKT65511:TKT65514 TAX65511:TAX65514 SRB65511:SRB65514 SHF65511:SHF65514 RXJ65511:RXJ65514 RNN65511:RNN65514 RDR65511:RDR65514 QTV65511:QTV65514 QJZ65511:QJZ65514 QAD65511:QAD65514 PQH65511:PQH65514 PGL65511:PGL65514 OWP65511:OWP65514 OMT65511:OMT65514 OCX65511:OCX65514 NTB65511:NTB65514 NJF65511:NJF65514 MZJ65511:MZJ65514 MPN65511:MPN65514 MFR65511:MFR65514 LVV65511:LVV65514 LLZ65511:LLZ65514 LCD65511:LCD65514 KSH65511:KSH65514 KIL65511:KIL65514 JYP65511:JYP65514 JOT65511:JOT65514 JEX65511:JEX65514 IVB65511:IVB65514 ILF65511:ILF65514 IBJ65511:IBJ65514 HRN65511:HRN65514 HHR65511:HHR65514 GXV65511:GXV65514 GNZ65511:GNZ65514 GED65511:GED65514 FUH65511:FUH65514 FKL65511:FKL65514 FAP65511:FAP65514 EQT65511:EQT65514 EGX65511:EGX65514 DXB65511:DXB65514 DNF65511:DNF65514 DDJ65511:DDJ65514 CTN65511:CTN65514 CJR65511:CJR65514 BZV65511:BZV65514 BPZ65511:BPZ65514 BGD65511:BGD65514 AWH65511:AWH65514 AML65511:AML65514 ACP65511:ACP65514 ST65511:ST65514 IX65511:IX65514" xr:uid="{8F7DA7E1-693E-44C0-B6C0-D7BBA3D98020}">
      <formula1>#REF!</formula1>
    </dataValidation>
  </dataValidations>
  <pageMargins left="0.70866141732283472" right="0.70866141732283472" top="0.74803149606299213" bottom="0.74803149606299213" header="0.31496062992125984" footer="0.31496062992125984"/>
  <pageSetup paperSize="9" scale="18" orientation="landscape" horizontalDpi="300" verticalDpi="300" r:id="rId1"/>
  <headerFooter>
    <oddHeader>&amp;R(2023年10月版)</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437B-A0E0-4A3B-BCC9-EF246D3161EA}">
  <sheetPr>
    <pageSetUpPr fitToPage="1"/>
  </sheetPr>
  <dimension ref="A1:J26"/>
  <sheetViews>
    <sheetView zoomScaleNormal="100" workbookViewId="0">
      <selection activeCell="D8" sqref="D8"/>
    </sheetView>
  </sheetViews>
  <sheetFormatPr defaultColWidth="9" defaultRowHeight="14"/>
  <cols>
    <col min="1" max="1" width="4.5" style="253" customWidth="1"/>
    <col min="2" max="2" width="33.08203125" style="253" customWidth="1"/>
    <col min="3" max="4" width="16.08203125" style="253" customWidth="1"/>
    <col min="5" max="5" width="14" style="253" customWidth="1"/>
    <col min="6" max="10" width="16.08203125" style="253" customWidth="1"/>
    <col min="11" max="11" width="14.58203125" style="253" customWidth="1"/>
    <col min="12" max="16384" width="9" style="253"/>
  </cols>
  <sheetData>
    <row r="1" spans="1:10" ht="15" customHeight="1">
      <c r="J1" s="572" t="s">
        <v>28</v>
      </c>
    </row>
    <row r="2" spans="1:10" ht="24" customHeight="1">
      <c r="A2" s="1018" t="s">
        <v>57</v>
      </c>
      <c r="B2" s="1018"/>
      <c r="C2" s="1018"/>
      <c r="D2" s="1018"/>
      <c r="E2" s="1018"/>
      <c r="F2" s="1018"/>
      <c r="G2" s="1018"/>
      <c r="H2" s="1018"/>
      <c r="I2" s="1018"/>
      <c r="J2" s="1018"/>
    </row>
    <row r="3" spans="1:10" ht="14.5" thickBot="1">
      <c r="A3" s="573"/>
      <c r="B3" s="573"/>
      <c r="C3" s="574"/>
      <c r="D3" s="574"/>
      <c r="E3" s="574"/>
      <c r="F3" s="574"/>
      <c r="G3" s="574"/>
      <c r="H3" s="574"/>
      <c r="I3" s="574"/>
      <c r="J3" s="575" t="s">
        <v>30</v>
      </c>
    </row>
    <row r="4" spans="1:10" s="577" customFormat="1" ht="30" customHeight="1" thickTop="1" thickBot="1">
      <c r="A4" s="1019" t="s">
        <v>31</v>
      </c>
      <c r="B4" s="1020"/>
      <c r="C4" s="576" t="s">
        <v>58</v>
      </c>
      <c r="D4" s="829" t="s">
        <v>59</v>
      </c>
      <c r="E4" s="843" t="s">
        <v>60</v>
      </c>
      <c r="F4" s="797" t="s">
        <v>61</v>
      </c>
      <c r="G4" s="576" t="s">
        <v>62</v>
      </c>
      <c r="H4" s="829" t="s">
        <v>63</v>
      </c>
      <c r="I4" s="843" t="s">
        <v>64</v>
      </c>
      <c r="J4" s="851" t="s">
        <v>65</v>
      </c>
    </row>
    <row r="5" spans="1:10" s="577" customFormat="1" ht="22.5" customHeight="1" thickTop="1">
      <c r="A5" s="578" t="s">
        <v>40</v>
      </c>
      <c r="B5" s="579"/>
      <c r="C5" s="580"/>
      <c r="D5" s="834"/>
      <c r="E5" s="862">
        <f>C5-D5</f>
        <v>0</v>
      </c>
      <c r="F5" s="839"/>
      <c r="G5" s="581"/>
      <c r="H5" s="830"/>
      <c r="I5" s="857"/>
      <c r="J5" s="852"/>
    </row>
    <row r="6" spans="1:10" s="577" customFormat="1" ht="22.5" customHeight="1">
      <c r="A6" s="582" t="s">
        <v>41</v>
      </c>
      <c r="B6" s="583"/>
      <c r="C6" s="598">
        <f>SUM(C7:C9,C12,C13,C16:C20)</f>
        <v>0</v>
      </c>
      <c r="D6" s="835">
        <f>SUM(D7:D9,D12,D13,D16:D20)</f>
        <v>0</v>
      </c>
      <c r="E6" s="844">
        <f>C6-D6</f>
        <v>0</v>
      </c>
      <c r="F6" s="839"/>
      <c r="G6" s="581"/>
      <c r="H6" s="830"/>
      <c r="I6" s="857"/>
      <c r="J6" s="852"/>
    </row>
    <row r="7" spans="1:10" s="577" customFormat="1" ht="22.5" customHeight="1">
      <c r="A7" s="584"/>
      <c r="B7" s="585" t="s">
        <v>42</v>
      </c>
      <c r="C7" s="586"/>
      <c r="D7" s="836"/>
      <c r="E7" s="845"/>
      <c r="F7" s="840"/>
      <c r="G7" s="587"/>
      <c r="H7" s="831"/>
      <c r="I7" s="858"/>
      <c r="J7" s="853"/>
    </row>
    <row r="8" spans="1:10" s="577" customFormat="1" ht="22.5" customHeight="1">
      <c r="A8" s="584"/>
      <c r="B8" s="588" t="s">
        <v>43</v>
      </c>
      <c r="C8" s="586"/>
      <c r="D8" s="836"/>
      <c r="E8" s="845"/>
      <c r="F8" s="840"/>
      <c r="G8" s="587"/>
      <c r="H8" s="831"/>
      <c r="I8" s="858"/>
      <c r="J8" s="853"/>
    </row>
    <row r="9" spans="1:10" s="577" customFormat="1" ht="22.5" customHeight="1">
      <c r="A9" s="584"/>
      <c r="B9" s="588" t="s">
        <v>66</v>
      </c>
      <c r="C9" s="294">
        <f>C10+C11</f>
        <v>0</v>
      </c>
      <c r="D9" s="837">
        <f>D10+D11</f>
        <v>0</v>
      </c>
      <c r="E9" s="845"/>
      <c r="F9" s="840"/>
      <c r="G9" s="587"/>
      <c r="H9" s="831"/>
      <c r="I9" s="858"/>
      <c r="J9" s="853"/>
    </row>
    <row r="10" spans="1:10" s="577" customFormat="1" ht="22.5" customHeight="1">
      <c r="A10" s="584"/>
      <c r="B10" s="588" t="s">
        <v>67</v>
      </c>
      <c r="C10" s="586"/>
      <c r="D10" s="836">
        <v>0</v>
      </c>
      <c r="E10" s="845"/>
      <c r="F10" s="840"/>
      <c r="G10" s="587"/>
      <c r="H10" s="831"/>
      <c r="I10" s="858"/>
      <c r="J10" s="853"/>
    </row>
    <row r="11" spans="1:10" s="577" customFormat="1" ht="22.5" customHeight="1">
      <c r="A11" s="584"/>
      <c r="B11" s="588" t="s">
        <v>68</v>
      </c>
      <c r="C11" s="586"/>
      <c r="D11" s="836"/>
      <c r="E11" s="845"/>
      <c r="F11" s="840"/>
      <c r="G11" s="587"/>
      <c r="H11" s="831"/>
      <c r="I11" s="858"/>
      <c r="J11" s="853"/>
    </row>
    <row r="12" spans="1:10" s="577" customFormat="1" ht="22.5" customHeight="1">
      <c r="A12" s="584"/>
      <c r="B12" s="588" t="s">
        <v>45</v>
      </c>
      <c r="C12" s="586"/>
      <c r="D12" s="836"/>
      <c r="E12" s="845"/>
      <c r="F12" s="840"/>
      <c r="G12" s="587"/>
      <c r="H12" s="831"/>
      <c r="I12" s="858"/>
      <c r="J12" s="853"/>
    </row>
    <row r="13" spans="1:10" s="577" customFormat="1" ht="22.5" customHeight="1">
      <c r="A13" s="584"/>
      <c r="B13" s="589" t="s">
        <v>46</v>
      </c>
      <c r="C13" s="294">
        <f>C14+C15</f>
        <v>0</v>
      </c>
      <c r="D13" s="837">
        <f>D14+D15</f>
        <v>0</v>
      </c>
      <c r="E13" s="845"/>
      <c r="F13" s="840"/>
      <c r="G13" s="587"/>
      <c r="H13" s="831"/>
      <c r="I13" s="858"/>
      <c r="J13" s="853"/>
    </row>
    <row r="14" spans="1:10" s="577" customFormat="1" ht="22.5" customHeight="1">
      <c r="A14" s="584"/>
      <c r="B14" s="588" t="s">
        <v>69</v>
      </c>
      <c r="C14" s="586">
        <v>0</v>
      </c>
      <c r="D14" s="836"/>
      <c r="E14" s="845"/>
      <c r="F14" s="840"/>
      <c r="G14" s="587"/>
      <c r="H14" s="831"/>
      <c r="I14" s="858"/>
      <c r="J14" s="853"/>
    </row>
    <row r="15" spans="1:10" s="577" customFormat="1" ht="22.5" customHeight="1">
      <c r="A15" s="584"/>
      <c r="B15" s="588" t="s">
        <v>68</v>
      </c>
      <c r="C15" s="586"/>
      <c r="D15" s="836"/>
      <c r="E15" s="845"/>
      <c r="F15" s="840"/>
      <c r="G15" s="587"/>
      <c r="H15" s="831"/>
      <c r="I15" s="858"/>
      <c r="J15" s="853"/>
    </row>
    <row r="16" spans="1:10" s="577" customFormat="1" ht="22.5" customHeight="1">
      <c r="A16" s="590"/>
      <c r="B16" s="591" t="s">
        <v>47</v>
      </c>
      <c r="C16" s="586"/>
      <c r="D16" s="836"/>
      <c r="E16" s="846"/>
      <c r="F16" s="841"/>
      <c r="G16" s="592"/>
      <c r="H16" s="832"/>
      <c r="I16" s="859"/>
      <c r="J16" s="854"/>
    </row>
    <row r="17" spans="1:10" s="577" customFormat="1" ht="22.5" customHeight="1">
      <c r="A17" s="590"/>
      <c r="B17" s="591" t="s">
        <v>48</v>
      </c>
      <c r="C17" s="586"/>
      <c r="D17" s="836"/>
      <c r="E17" s="846"/>
      <c r="F17" s="841"/>
      <c r="G17" s="592"/>
      <c r="H17" s="832"/>
      <c r="I17" s="859"/>
      <c r="J17" s="854"/>
    </row>
    <row r="18" spans="1:10" s="577" customFormat="1" ht="22.5" customHeight="1">
      <c r="A18" s="590"/>
      <c r="B18" s="593" t="s">
        <v>49</v>
      </c>
      <c r="C18" s="586"/>
      <c r="D18" s="836"/>
      <c r="E18" s="846"/>
      <c r="F18" s="841"/>
      <c r="G18" s="592"/>
      <c r="H18" s="832"/>
      <c r="I18" s="859"/>
      <c r="J18" s="854"/>
    </row>
    <row r="19" spans="1:10" s="577" customFormat="1" ht="22.5" customHeight="1">
      <c r="A19" s="590"/>
      <c r="B19" s="660" t="s">
        <v>70</v>
      </c>
      <c r="C19" s="586"/>
      <c r="D19" s="836"/>
      <c r="E19" s="846"/>
      <c r="F19" s="841"/>
      <c r="G19" s="592"/>
      <c r="H19" s="832"/>
      <c r="I19" s="859"/>
      <c r="J19" s="854"/>
    </row>
    <row r="20" spans="1:10" s="577" customFormat="1" ht="22.5" customHeight="1" thickBot="1">
      <c r="A20" s="590"/>
      <c r="B20" s="661" t="s">
        <v>71</v>
      </c>
      <c r="C20" s="586"/>
      <c r="D20" s="836"/>
      <c r="E20" s="847"/>
      <c r="F20" s="841"/>
      <c r="G20" s="592"/>
      <c r="H20" s="832"/>
      <c r="I20" s="859"/>
      <c r="J20" s="854"/>
    </row>
    <row r="21" spans="1:10" s="577" customFormat="1" ht="22.5" customHeight="1" thickBot="1">
      <c r="A21" s="594" t="s">
        <v>52</v>
      </c>
      <c r="B21" s="595"/>
      <c r="C21" s="596">
        <f>C5+C6</f>
        <v>0</v>
      </c>
      <c r="D21" s="838">
        <f>D5+D6</f>
        <v>0</v>
      </c>
      <c r="E21" s="863">
        <f>C21-D21</f>
        <v>0</v>
      </c>
      <c r="F21" s="842"/>
      <c r="G21" s="597"/>
      <c r="H21" s="833"/>
      <c r="I21" s="860"/>
      <c r="J21" s="855"/>
    </row>
    <row r="22" spans="1:10" s="577" customFormat="1" ht="22.5" customHeight="1" thickBot="1">
      <c r="A22" s="478" t="s">
        <v>53</v>
      </c>
      <c r="B22" s="478"/>
      <c r="C22" s="596">
        <f>ROUNDDOWN(C21*0.1,0)</f>
        <v>0</v>
      </c>
      <c r="D22" s="838">
        <f>ROUNDDOWN(D21*0.1,0)</f>
        <v>0</v>
      </c>
      <c r="E22" s="864">
        <f>C22-D22</f>
        <v>0</v>
      </c>
      <c r="F22" s="842"/>
      <c r="G22" s="597"/>
      <c r="H22" s="833"/>
      <c r="I22" s="860"/>
      <c r="J22" s="855"/>
    </row>
    <row r="23" spans="1:10" s="577" customFormat="1" ht="22.5" customHeight="1" thickBot="1">
      <c r="A23" s="1021" t="s">
        <v>54</v>
      </c>
      <c r="B23" s="1022"/>
      <c r="C23" s="596">
        <f>SUM(C21:C22)</f>
        <v>0</v>
      </c>
      <c r="D23" s="838">
        <f>SUM(D21:D22)</f>
        <v>0</v>
      </c>
      <c r="E23" s="861">
        <f>C23-D23</f>
        <v>0</v>
      </c>
      <c r="F23" s="848"/>
      <c r="G23" s="849"/>
      <c r="H23" s="850"/>
      <c r="I23" s="861">
        <f>F23+G23+H23</f>
        <v>0</v>
      </c>
      <c r="J23" s="856">
        <f>D23-I23</f>
        <v>0</v>
      </c>
    </row>
    <row r="24" spans="1:10" s="577" customFormat="1" ht="56.15" customHeight="1" thickBot="1">
      <c r="A24" s="599"/>
      <c r="B24" s="1025" t="s">
        <v>72</v>
      </c>
      <c r="C24" s="1026"/>
      <c r="D24" s="1026"/>
      <c r="E24" s="1027"/>
      <c r="F24" s="1026"/>
      <c r="G24" s="1026"/>
      <c r="H24" s="1026"/>
      <c r="I24" s="1027"/>
      <c r="J24" s="1028"/>
    </row>
    <row r="25" spans="1:10" ht="118.5" customHeight="1">
      <c r="A25" s="1023" t="s">
        <v>73</v>
      </c>
      <c r="B25" s="1024"/>
      <c r="C25" s="1024"/>
      <c r="D25" s="1024"/>
      <c r="E25" s="1024"/>
      <c r="F25" s="1024"/>
      <c r="G25" s="1024"/>
      <c r="H25" s="1024"/>
      <c r="I25" s="1024"/>
      <c r="J25" s="1024"/>
    </row>
    <row r="26" spans="1:10" ht="14.9" customHeight="1">
      <c r="A26" s="577"/>
      <c r="B26" s="577"/>
      <c r="C26" s="577"/>
      <c r="D26" s="577"/>
      <c r="E26" s="577"/>
      <c r="F26" s="577"/>
      <c r="G26" s="577"/>
      <c r="H26" s="577"/>
      <c r="I26" s="577"/>
      <c r="J26" s="577"/>
    </row>
  </sheetData>
  <mergeCells count="5">
    <mergeCell ref="A2:J2"/>
    <mergeCell ref="A4:B4"/>
    <mergeCell ref="A23:B23"/>
    <mergeCell ref="A25:J25"/>
    <mergeCell ref="B24:J24"/>
  </mergeCells>
  <phoneticPr fontId="56"/>
  <printOptions horizontalCentered="1"/>
  <pageMargins left="0.70866141732283472" right="0.70866141732283472" top="0.55118110236220474" bottom="0.35433070866141736" header="0.31496062992125984" footer="0.31496062992125984"/>
  <pageSetup paperSize="9" scale="82" orientation="landscape" r:id="rId1"/>
  <headerFooter>
    <oddHeader>&amp;R&amp;K000000QCBS（2021.6月版）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54625" r:id="rId4" name="Check Box 1">
              <controlPr defaultSize="0" autoFill="0" autoLine="0" autoPict="0">
                <anchor moveWithCells="1">
                  <from>
                    <xdr:col>0</xdr:col>
                    <xdr:colOff>107950</xdr:colOff>
                    <xdr:row>23</xdr:row>
                    <xdr:rowOff>107950</xdr:rowOff>
                  </from>
                  <to>
                    <xdr:col>1</xdr:col>
                    <xdr:colOff>114300</xdr:colOff>
                    <xdr:row>23</xdr:row>
                    <xdr:rowOff>641350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61589-D8F7-45B4-9153-9A85EFA977D6}">
  <sheetPr>
    <pageSetUpPr fitToPage="1"/>
  </sheetPr>
  <dimension ref="A1:K17"/>
  <sheetViews>
    <sheetView view="pageBreakPreview" zoomScale="80" zoomScaleNormal="100" zoomScaleSheetLayoutView="80" workbookViewId="0">
      <selection activeCell="E16" sqref="E16"/>
    </sheetView>
  </sheetViews>
  <sheetFormatPr defaultRowHeight="14"/>
  <cols>
    <col min="1" max="1" width="5.08203125" style="600" customWidth="1"/>
    <col min="2" max="2" width="37.08203125" style="600" customWidth="1"/>
    <col min="3" max="10" width="14.58203125" style="600" customWidth="1"/>
    <col min="11" max="11" width="3.08203125" style="600" customWidth="1"/>
    <col min="12" max="259" width="8.58203125" style="600"/>
    <col min="260" max="260" width="47" style="600" customWidth="1"/>
    <col min="261" max="261" width="14.58203125" style="600" customWidth="1"/>
    <col min="262" max="262" width="15.08203125" style="600" customWidth="1"/>
    <col min="263" max="266" width="14.58203125" style="600" customWidth="1"/>
    <col min="267" max="267" width="3.08203125" style="600" customWidth="1"/>
    <col min="268" max="515" width="8.58203125" style="600"/>
    <col min="516" max="516" width="47" style="600" customWidth="1"/>
    <col min="517" max="517" width="14.58203125" style="600" customWidth="1"/>
    <col min="518" max="518" width="15.08203125" style="600" customWidth="1"/>
    <col min="519" max="522" width="14.58203125" style="600" customWidth="1"/>
    <col min="523" max="523" width="3.08203125" style="600" customWidth="1"/>
    <col min="524" max="771" width="8.58203125" style="600"/>
    <col min="772" max="772" width="47" style="600" customWidth="1"/>
    <col min="773" max="773" width="14.58203125" style="600" customWidth="1"/>
    <col min="774" max="774" width="15.08203125" style="600" customWidth="1"/>
    <col min="775" max="778" width="14.58203125" style="600" customWidth="1"/>
    <col min="779" max="779" width="3.08203125" style="600" customWidth="1"/>
    <col min="780" max="1027" width="8.58203125" style="600"/>
    <col min="1028" max="1028" width="47" style="600" customWidth="1"/>
    <col min="1029" max="1029" width="14.58203125" style="600" customWidth="1"/>
    <col min="1030" max="1030" width="15.08203125" style="600" customWidth="1"/>
    <col min="1031" max="1034" width="14.58203125" style="600" customWidth="1"/>
    <col min="1035" max="1035" width="3.08203125" style="600" customWidth="1"/>
    <col min="1036" max="1283" width="8.58203125" style="600"/>
    <col min="1284" max="1284" width="47" style="600" customWidth="1"/>
    <col min="1285" max="1285" width="14.58203125" style="600" customWidth="1"/>
    <col min="1286" max="1286" width="15.08203125" style="600" customWidth="1"/>
    <col min="1287" max="1290" width="14.58203125" style="600" customWidth="1"/>
    <col min="1291" max="1291" width="3.08203125" style="600" customWidth="1"/>
    <col min="1292" max="1539" width="8.58203125" style="600"/>
    <col min="1540" max="1540" width="47" style="600" customWidth="1"/>
    <col min="1541" max="1541" width="14.58203125" style="600" customWidth="1"/>
    <col min="1542" max="1542" width="15.08203125" style="600" customWidth="1"/>
    <col min="1543" max="1546" width="14.58203125" style="600" customWidth="1"/>
    <col min="1547" max="1547" width="3.08203125" style="600" customWidth="1"/>
    <col min="1548" max="1795" width="8.58203125" style="600"/>
    <col min="1796" max="1796" width="47" style="600" customWidth="1"/>
    <col min="1797" max="1797" width="14.58203125" style="600" customWidth="1"/>
    <col min="1798" max="1798" width="15.08203125" style="600" customWidth="1"/>
    <col min="1799" max="1802" width="14.58203125" style="600" customWidth="1"/>
    <col min="1803" max="1803" width="3.08203125" style="600" customWidth="1"/>
    <col min="1804" max="2051" width="8.58203125" style="600"/>
    <col min="2052" max="2052" width="47" style="600" customWidth="1"/>
    <col min="2053" max="2053" width="14.58203125" style="600" customWidth="1"/>
    <col min="2054" max="2054" width="15.08203125" style="600" customWidth="1"/>
    <col min="2055" max="2058" width="14.58203125" style="600" customWidth="1"/>
    <col min="2059" max="2059" width="3.08203125" style="600" customWidth="1"/>
    <col min="2060" max="2307" width="8.58203125" style="600"/>
    <col min="2308" max="2308" width="47" style="600" customWidth="1"/>
    <col min="2309" max="2309" width="14.58203125" style="600" customWidth="1"/>
    <col min="2310" max="2310" width="15.08203125" style="600" customWidth="1"/>
    <col min="2311" max="2314" width="14.58203125" style="600" customWidth="1"/>
    <col min="2315" max="2315" width="3.08203125" style="600" customWidth="1"/>
    <col min="2316" max="2563" width="8.58203125" style="600"/>
    <col min="2564" max="2564" width="47" style="600" customWidth="1"/>
    <col min="2565" max="2565" width="14.58203125" style="600" customWidth="1"/>
    <col min="2566" max="2566" width="15.08203125" style="600" customWidth="1"/>
    <col min="2567" max="2570" width="14.58203125" style="600" customWidth="1"/>
    <col min="2571" max="2571" width="3.08203125" style="600" customWidth="1"/>
    <col min="2572" max="2819" width="8.58203125" style="600"/>
    <col min="2820" max="2820" width="47" style="600" customWidth="1"/>
    <col min="2821" max="2821" width="14.58203125" style="600" customWidth="1"/>
    <col min="2822" max="2822" width="15.08203125" style="600" customWidth="1"/>
    <col min="2823" max="2826" width="14.58203125" style="600" customWidth="1"/>
    <col min="2827" max="2827" width="3.08203125" style="600" customWidth="1"/>
    <col min="2828" max="3075" width="8.58203125" style="600"/>
    <col min="3076" max="3076" width="47" style="600" customWidth="1"/>
    <col min="3077" max="3077" width="14.58203125" style="600" customWidth="1"/>
    <col min="3078" max="3078" width="15.08203125" style="600" customWidth="1"/>
    <col min="3079" max="3082" width="14.58203125" style="600" customWidth="1"/>
    <col min="3083" max="3083" width="3.08203125" style="600" customWidth="1"/>
    <col min="3084" max="3331" width="8.58203125" style="600"/>
    <col min="3332" max="3332" width="47" style="600" customWidth="1"/>
    <col min="3333" max="3333" width="14.58203125" style="600" customWidth="1"/>
    <col min="3334" max="3334" width="15.08203125" style="600" customWidth="1"/>
    <col min="3335" max="3338" width="14.58203125" style="600" customWidth="1"/>
    <col min="3339" max="3339" width="3.08203125" style="600" customWidth="1"/>
    <col min="3340" max="3587" width="8.58203125" style="600"/>
    <col min="3588" max="3588" width="47" style="600" customWidth="1"/>
    <col min="3589" max="3589" width="14.58203125" style="600" customWidth="1"/>
    <col min="3590" max="3590" width="15.08203125" style="600" customWidth="1"/>
    <col min="3591" max="3594" width="14.58203125" style="600" customWidth="1"/>
    <col min="3595" max="3595" width="3.08203125" style="600" customWidth="1"/>
    <col min="3596" max="3843" width="8.58203125" style="600"/>
    <col min="3844" max="3844" width="47" style="600" customWidth="1"/>
    <col min="3845" max="3845" width="14.58203125" style="600" customWidth="1"/>
    <col min="3846" max="3846" width="15.08203125" style="600" customWidth="1"/>
    <col min="3847" max="3850" width="14.58203125" style="600" customWidth="1"/>
    <col min="3851" max="3851" width="3.08203125" style="600" customWidth="1"/>
    <col min="3852" max="4099" width="8.58203125" style="600"/>
    <col min="4100" max="4100" width="47" style="600" customWidth="1"/>
    <col min="4101" max="4101" width="14.58203125" style="600" customWidth="1"/>
    <col min="4102" max="4102" width="15.08203125" style="600" customWidth="1"/>
    <col min="4103" max="4106" width="14.58203125" style="600" customWidth="1"/>
    <col min="4107" max="4107" width="3.08203125" style="600" customWidth="1"/>
    <col min="4108" max="4355" width="8.58203125" style="600"/>
    <col min="4356" max="4356" width="47" style="600" customWidth="1"/>
    <col min="4357" max="4357" width="14.58203125" style="600" customWidth="1"/>
    <col min="4358" max="4358" width="15.08203125" style="600" customWidth="1"/>
    <col min="4359" max="4362" width="14.58203125" style="600" customWidth="1"/>
    <col min="4363" max="4363" width="3.08203125" style="600" customWidth="1"/>
    <col min="4364" max="4611" width="8.58203125" style="600"/>
    <col min="4612" max="4612" width="47" style="600" customWidth="1"/>
    <col min="4613" max="4613" width="14.58203125" style="600" customWidth="1"/>
    <col min="4614" max="4614" width="15.08203125" style="600" customWidth="1"/>
    <col min="4615" max="4618" width="14.58203125" style="600" customWidth="1"/>
    <col min="4619" max="4619" width="3.08203125" style="600" customWidth="1"/>
    <col min="4620" max="4867" width="8.58203125" style="600"/>
    <col min="4868" max="4868" width="47" style="600" customWidth="1"/>
    <col min="4869" max="4869" width="14.58203125" style="600" customWidth="1"/>
    <col min="4870" max="4870" width="15.08203125" style="600" customWidth="1"/>
    <col min="4871" max="4874" width="14.58203125" style="600" customWidth="1"/>
    <col min="4875" max="4875" width="3.08203125" style="600" customWidth="1"/>
    <col min="4876" max="5123" width="8.58203125" style="600"/>
    <col min="5124" max="5124" width="47" style="600" customWidth="1"/>
    <col min="5125" max="5125" width="14.58203125" style="600" customWidth="1"/>
    <col min="5126" max="5126" width="15.08203125" style="600" customWidth="1"/>
    <col min="5127" max="5130" width="14.58203125" style="600" customWidth="1"/>
    <col min="5131" max="5131" width="3.08203125" style="600" customWidth="1"/>
    <col min="5132" max="5379" width="8.58203125" style="600"/>
    <col min="5380" max="5380" width="47" style="600" customWidth="1"/>
    <col min="5381" max="5381" width="14.58203125" style="600" customWidth="1"/>
    <col min="5382" max="5382" width="15.08203125" style="600" customWidth="1"/>
    <col min="5383" max="5386" width="14.58203125" style="600" customWidth="1"/>
    <col min="5387" max="5387" width="3.08203125" style="600" customWidth="1"/>
    <col min="5388" max="5635" width="8.58203125" style="600"/>
    <col min="5636" max="5636" width="47" style="600" customWidth="1"/>
    <col min="5637" max="5637" width="14.58203125" style="600" customWidth="1"/>
    <col min="5638" max="5638" width="15.08203125" style="600" customWidth="1"/>
    <col min="5639" max="5642" width="14.58203125" style="600" customWidth="1"/>
    <col min="5643" max="5643" width="3.08203125" style="600" customWidth="1"/>
    <col min="5644" max="5891" width="8.58203125" style="600"/>
    <col min="5892" max="5892" width="47" style="600" customWidth="1"/>
    <col min="5893" max="5893" width="14.58203125" style="600" customWidth="1"/>
    <col min="5894" max="5894" width="15.08203125" style="600" customWidth="1"/>
    <col min="5895" max="5898" width="14.58203125" style="600" customWidth="1"/>
    <col min="5899" max="5899" width="3.08203125" style="600" customWidth="1"/>
    <col min="5900" max="6147" width="8.58203125" style="600"/>
    <col min="6148" max="6148" width="47" style="600" customWidth="1"/>
    <col min="6149" max="6149" width="14.58203125" style="600" customWidth="1"/>
    <col min="6150" max="6150" width="15.08203125" style="600" customWidth="1"/>
    <col min="6151" max="6154" width="14.58203125" style="600" customWidth="1"/>
    <col min="6155" max="6155" width="3.08203125" style="600" customWidth="1"/>
    <col min="6156" max="6403" width="8.58203125" style="600"/>
    <col min="6404" max="6404" width="47" style="600" customWidth="1"/>
    <col min="6405" max="6405" width="14.58203125" style="600" customWidth="1"/>
    <col min="6406" max="6406" width="15.08203125" style="600" customWidth="1"/>
    <col min="6407" max="6410" width="14.58203125" style="600" customWidth="1"/>
    <col min="6411" max="6411" width="3.08203125" style="600" customWidth="1"/>
    <col min="6412" max="6659" width="8.58203125" style="600"/>
    <col min="6660" max="6660" width="47" style="600" customWidth="1"/>
    <col min="6661" max="6661" width="14.58203125" style="600" customWidth="1"/>
    <col min="6662" max="6662" width="15.08203125" style="600" customWidth="1"/>
    <col min="6663" max="6666" width="14.58203125" style="600" customWidth="1"/>
    <col min="6667" max="6667" width="3.08203125" style="600" customWidth="1"/>
    <col min="6668" max="6915" width="8.58203125" style="600"/>
    <col min="6916" max="6916" width="47" style="600" customWidth="1"/>
    <col min="6917" max="6917" width="14.58203125" style="600" customWidth="1"/>
    <col min="6918" max="6918" width="15.08203125" style="600" customWidth="1"/>
    <col min="6919" max="6922" width="14.58203125" style="600" customWidth="1"/>
    <col min="6923" max="6923" width="3.08203125" style="600" customWidth="1"/>
    <col min="6924" max="7171" width="8.58203125" style="600"/>
    <col min="7172" max="7172" width="47" style="600" customWidth="1"/>
    <col min="7173" max="7173" width="14.58203125" style="600" customWidth="1"/>
    <col min="7174" max="7174" width="15.08203125" style="600" customWidth="1"/>
    <col min="7175" max="7178" width="14.58203125" style="600" customWidth="1"/>
    <col min="7179" max="7179" width="3.08203125" style="600" customWidth="1"/>
    <col min="7180" max="7427" width="8.58203125" style="600"/>
    <col min="7428" max="7428" width="47" style="600" customWidth="1"/>
    <col min="7429" max="7429" width="14.58203125" style="600" customWidth="1"/>
    <col min="7430" max="7430" width="15.08203125" style="600" customWidth="1"/>
    <col min="7431" max="7434" width="14.58203125" style="600" customWidth="1"/>
    <col min="7435" max="7435" width="3.08203125" style="600" customWidth="1"/>
    <col min="7436" max="7683" width="8.58203125" style="600"/>
    <col min="7684" max="7684" width="47" style="600" customWidth="1"/>
    <col min="7685" max="7685" width="14.58203125" style="600" customWidth="1"/>
    <col min="7686" max="7686" width="15.08203125" style="600" customWidth="1"/>
    <col min="7687" max="7690" width="14.58203125" style="600" customWidth="1"/>
    <col min="7691" max="7691" width="3.08203125" style="600" customWidth="1"/>
    <col min="7692" max="7939" width="8.58203125" style="600"/>
    <col min="7940" max="7940" width="47" style="600" customWidth="1"/>
    <col min="7941" max="7941" width="14.58203125" style="600" customWidth="1"/>
    <col min="7942" max="7942" width="15.08203125" style="600" customWidth="1"/>
    <col min="7943" max="7946" width="14.58203125" style="600" customWidth="1"/>
    <col min="7947" max="7947" width="3.08203125" style="600" customWidth="1"/>
    <col min="7948" max="8195" width="8.58203125" style="600"/>
    <col min="8196" max="8196" width="47" style="600" customWidth="1"/>
    <col min="8197" max="8197" width="14.58203125" style="600" customWidth="1"/>
    <col min="8198" max="8198" width="15.08203125" style="600" customWidth="1"/>
    <col min="8199" max="8202" width="14.58203125" style="600" customWidth="1"/>
    <col min="8203" max="8203" width="3.08203125" style="600" customWidth="1"/>
    <col min="8204" max="8451" width="8.58203125" style="600"/>
    <col min="8452" max="8452" width="47" style="600" customWidth="1"/>
    <col min="8453" max="8453" width="14.58203125" style="600" customWidth="1"/>
    <col min="8454" max="8454" width="15.08203125" style="600" customWidth="1"/>
    <col min="8455" max="8458" width="14.58203125" style="600" customWidth="1"/>
    <col min="8459" max="8459" width="3.08203125" style="600" customWidth="1"/>
    <col min="8460" max="8707" width="8.58203125" style="600"/>
    <col min="8708" max="8708" width="47" style="600" customWidth="1"/>
    <col min="8709" max="8709" width="14.58203125" style="600" customWidth="1"/>
    <col min="8710" max="8710" width="15.08203125" style="600" customWidth="1"/>
    <col min="8711" max="8714" width="14.58203125" style="600" customWidth="1"/>
    <col min="8715" max="8715" width="3.08203125" style="600" customWidth="1"/>
    <col min="8716" max="8963" width="8.58203125" style="600"/>
    <col min="8964" max="8964" width="47" style="600" customWidth="1"/>
    <col min="8965" max="8965" width="14.58203125" style="600" customWidth="1"/>
    <col min="8966" max="8966" width="15.08203125" style="600" customWidth="1"/>
    <col min="8967" max="8970" width="14.58203125" style="600" customWidth="1"/>
    <col min="8971" max="8971" width="3.08203125" style="600" customWidth="1"/>
    <col min="8972" max="9219" width="8.58203125" style="600"/>
    <col min="9220" max="9220" width="47" style="600" customWidth="1"/>
    <col min="9221" max="9221" width="14.58203125" style="600" customWidth="1"/>
    <col min="9222" max="9222" width="15.08203125" style="600" customWidth="1"/>
    <col min="9223" max="9226" width="14.58203125" style="600" customWidth="1"/>
    <col min="9227" max="9227" width="3.08203125" style="600" customWidth="1"/>
    <col min="9228" max="9475" width="8.58203125" style="600"/>
    <col min="9476" max="9476" width="47" style="600" customWidth="1"/>
    <col min="9477" max="9477" width="14.58203125" style="600" customWidth="1"/>
    <col min="9478" max="9478" width="15.08203125" style="600" customWidth="1"/>
    <col min="9479" max="9482" width="14.58203125" style="600" customWidth="1"/>
    <col min="9483" max="9483" width="3.08203125" style="600" customWidth="1"/>
    <col min="9484" max="9731" width="8.58203125" style="600"/>
    <col min="9732" max="9732" width="47" style="600" customWidth="1"/>
    <col min="9733" max="9733" width="14.58203125" style="600" customWidth="1"/>
    <col min="9734" max="9734" width="15.08203125" style="600" customWidth="1"/>
    <col min="9735" max="9738" width="14.58203125" style="600" customWidth="1"/>
    <col min="9739" max="9739" width="3.08203125" style="600" customWidth="1"/>
    <col min="9740" max="9987" width="8.58203125" style="600"/>
    <col min="9988" max="9988" width="47" style="600" customWidth="1"/>
    <col min="9989" max="9989" width="14.58203125" style="600" customWidth="1"/>
    <col min="9990" max="9990" width="15.08203125" style="600" customWidth="1"/>
    <col min="9991" max="9994" width="14.58203125" style="600" customWidth="1"/>
    <col min="9995" max="9995" width="3.08203125" style="600" customWidth="1"/>
    <col min="9996" max="10243" width="8.58203125" style="600"/>
    <col min="10244" max="10244" width="47" style="600" customWidth="1"/>
    <col min="10245" max="10245" width="14.58203125" style="600" customWidth="1"/>
    <col min="10246" max="10246" width="15.08203125" style="600" customWidth="1"/>
    <col min="10247" max="10250" width="14.58203125" style="600" customWidth="1"/>
    <col min="10251" max="10251" width="3.08203125" style="600" customWidth="1"/>
    <col min="10252" max="10499" width="8.58203125" style="600"/>
    <col min="10500" max="10500" width="47" style="600" customWidth="1"/>
    <col min="10501" max="10501" width="14.58203125" style="600" customWidth="1"/>
    <col min="10502" max="10502" width="15.08203125" style="600" customWidth="1"/>
    <col min="10503" max="10506" width="14.58203125" style="600" customWidth="1"/>
    <col min="10507" max="10507" width="3.08203125" style="600" customWidth="1"/>
    <col min="10508" max="10755" width="8.58203125" style="600"/>
    <col min="10756" max="10756" width="47" style="600" customWidth="1"/>
    <col min="10757" max="10757" width="14.58203125" style="600" customWidth="1"/>
    <col min="10758" max="10758" width="15.08203125" style="600" customWidth="1"/>
    <col min="10759" max="10762" width="14.58203125" style="600" customWidth="1"/>
    <col min="10763" max="10763" width="3.08203125" style="600" customWidth="1"/>
    <col min="10764" max="11011" width="8.58203125" style="600"/>
    <col min="11012" max="11012" width="47" style="600" customWidth="1"/>
    <col min="11013" max="11013" width="14.58203125" style="600" customWidth="1"/>
    <col min="11014" max="11014" width="15.08203125" style="600" customWidth="1"/>
    <col min="11015" max="11018" width="14.58203125" style="600" customWidth="1"/>
    <col min="11019" max="11019" width="3.08203125" style="600" customWidth="1"/>
    <col min="11020" max="11267" width="8.58203125" style="600"/>
    <col min="11268" max="11268" width="47" style="600" customWidth="1"/>
    <col min="11269" max="11269" width="14.58203125" style="600" customWidth="1"/>
    <col min="11270" max="11270" width="15.08203125" style="600" customWidth="1"/>
    <col min="11271" max="11274" width="14.58203125" style="600" customWidth="1"/>
    <col min="11275" max="11275" width="3.08203125" style="600" customWidth="1"/>
    <col min="11276" max="11523" width="8.58203125" style="600"/>
    <col min="11524" max="11524" width="47" style="600" customWidth="1"/>
    <col min="11525" max="11525" width="14.58203125" style="600" customWidth="1"/>
    <col min="11526" max="11526" width="15.08203125" style="600" customWidth="1"/>
    <col min="11527" max="11530" width="14.58203125" style="600" customWidth="1"/>
    <col min="11531" max="11531" width="3.08203125" style="600" customWidth="1"/>
    <col min="11532" max="11779" width="8.58203125" style="600"/>
    <col min="11780" max="11780" width="47" style="600" customWidth="1"/>
    <col min="11781" max="11781" width="14.58203125" style="600" customWidth="1"/>
    <col min="11782" max="11782" width="15.08203125" style="600" customWidth="1"/>
    <col min="11783" max="11786" width="14.58203125" style="600" customWidth="1"/>
    <col min="11787" max="11787" width="3.08203125" style="600" customWidth="1"/>
    <col min="11788" max="12035" width="8.58203125" style="600"/>
    <col min="12036" max="12036" width="47" style="600" customWidth="1"/>
    <col min="12037" max="12037" width="14.58203125" style="600" customWidth="1"/>
    <col min="12038" max="12038" width="15.08203125" style="600" customWidth="1"/>
    <col min="12039" max="12042" width="14.58203125" style="600" customWidth="1"/>
    <col min="12043" max="12043" width="3.08203125" style="600" customWidth="1"/>
    <col min="12044" max="12291" width="8.58203125" style="600"/>
    <col min="12292" max="12292" width="47" style="600" customWidth="1"/>
    <col min="12293" max="12293" width="14.58203125" style="600" customWidth="1"/>
    <col min="12294" max="12294" width="15.08203125" style="600" customWidth="1"/>
    <col min="12295" max="12298" width="14.58203125" style="600" customWidth="1"/>
    <col min="12299" max="12299" width="3.08203125" style="600" customWidth="1"/>
    <col min="12300" max="12547" width="8.58203125" style="600"/>
    <col min="12548" max="12548" width="47" style="600" customWidth="1"/>
    <col min="12549" max="12549" width="14.58203125" style="600" customWidth="1"/>
    <col min="12550" max="12550" width="15.08203125" style="600" customWidth="1"/>
    <col min="12551" max="12554" width="14.58203125" style="600" customWidth="1"/>
    <col min="12555" max="12555" width="3.08203125" style="600" customWidth="1"/>
    <col min="12556" max="12803" width="8.58203125" style="600"/>
    <col min="12804" max="12804" width="47" style="600" customWidth="1"/>
    <col min="12805" max="12805" width="14.58203125" style="600" customWidth="1"/>
    <col min="12806" max="12806" width="15.08203125" style="600" customWidth="1"/>
    <col min="12807" max="12810" width="14.58203125" style="600" customWidth="1"/>
    <col min="12811" max="12811" width="3.08203125" style="600" customWidth="1"/>
    <col min="12812" max="13059" width="8.58203125" style="600"/>
    <col min="13060" max="13060" width="47" style="600" customWidth="1"/>
    <col min="13061" max="13061" width="14.58203125" style="600" customWidth="1"/>
    <col min="13062" max="13062" width="15.08203125" style="600" customWidth="1"/>
    <col min="13063" max="13066" width="14.58203125" style="600" customWidth="1"/>
    <col min="13067" max="13067" width="3.08203125" style="600" customWidth="1"/>
    <col min="13068" max="13315" width="8.58203125" style="600"/>
    <col min="13316" max="13316" width="47" style="600" customWidth="1"/>
    <col min="13317" max="13317" width="14.58203125" style="600" customWidth="1"/>
    <col min="13318" max="13318" width="15.08203125" style="600" customWidth="1"/>
    <col min="13319" max="13322" width="14.58203125" style="600" customWidth="1"/>
    <col min="13323" max="13323" width="3.08203125" style="600" customWidth="1"/>
    <col min="13324" max="13571" width="8.58203125" style="600"/>
    <col min="13572" max="13572" width="47" style="600" customWidth="1"/>
    <col min="13573" max="13573" width="14.58203125" style="600" customWidth="1"/>
    <col min="13574" max="13574" width="15.08203125" style="600" customWidth="1"/>
    <col min="13575" max="13578" width="14.58203125" style="600" customWidth="1"/>
    <col min="13579" max="13579" width="3.08203125" style="600" customWidth="1"/>
    <col min="13580" max="13827" width="8.58203125" style="600"/>
    <col min="13828" max="13828" width="47" style="600" customWidth="1"/>
    <col min="13829" max="13829" width="14.58203125" style="600" customWidth="1"/>
    <col min="13830" max="13830" width="15.08203125" style="600" customWidth="1"/>
    <col min="13831" max="13834" width="14.58203125" style="600" customWidth="1"/>
    <col min="13835" max="13835" width="3.08203125" style="600" customWidth="1"/>
    <col min="13836" max="14083" width="8.58203125" style="600"/>
    <col min="14084" max="14084" width="47" style="600" customWidth="1"/>
    <col min="14085" max="14085" width="14.58203125" style="600" customWidth="1"/>
    <col min="14086" max="14086" width="15.08203125" style="600" customWidth="1"/>
    <col min="14087" max="14090" width="14.58203125" style="600" customWidth="1"/>
    <col min="14091" max="14091" width="3.08203125" style="600" customWidth="1"/>
    <col min="14092" max="14339" width="8.58203125" style="600"/>
    <col min="14340" max="14340" width="47" style="600" customWidth="1"/>
    <col min="14341" max="14341" width="14.58203125" style="600" customWidth="1"/>
    <col min="14342" max="14342" width="15.08203125" style="600" customWidth="1"/>
    <col min="14343" max="14346" width="14.58203125" style="600" customWidth="1"/>
    <col min="14347" max="14347" width="3.08203125" style="600" customWidth="1"/>
    <col min="14348" max="14595" width="8.58203125" style="600"/>
    <col min="14596" max="14596" width="47" style="600" customWidth="1"/>
    <col min="14597" max="14597" width="14.58203125" style="600" customWidth="1"/>
    <col min="14598" max="14598" width="15.08203125" style="600" customWidth="1"/>
    <col min="14599" max="14602" width="14.58203125" style="600" customWidth="1"/>
    <col min="14603" max="14603" width="3.08203125" style="600" customWidth="1"/>
    <col min="14604" max="14851" width="8.58203125" style="600"/>
    <col min="14852" max="14852" width="47" style="600" customWidth="1"/>
    <col min="14853" max="14853" width="14.58203125" style="600" customWidth="1"/>
    <col min="14854" max="14854" width="15.08203125" style="600" customWidth="1"/>
    <col min="14855" max="14858" width="14.58203125" style="600" customWidth="1"/>
    <col min="14859" max="14859" width="3.08203125" style="600" customWidth="1"/>
    <col min="14860" max="15107" width="8.58203125" style="600"/>
    <col min="15108" max="15108" width="47" style="600" customWidth="1"/>
    <col min="15109" max="15109" width="14.58203125" style="600" customWidth="1"/>
    <col min="15110" max="15110" width="15.08203125" style="600" customWidth="1"/>
    <col min="15111" max="15114" width="14.58203125" style="600" customWidth="1"/>
    <col min="15115" max="15115" width="3.08203125" style="600" customWidth="1"/>
    <col min="15116" max="15363" width="8.58203125" style="600"/>
    <col min="15364" max="15364" width="47" style="600" customWidth="1"/>
    <col min="15365" max="15365" width="14.58203125" style="600" customWidth="1"/>
    <col min="15366" max="15366" width="15.08203125" style="600" customWidth="1"/>
    <col min="15367" max="15370" width="14.58203125" style="600" customWidth="1"/>
    <col min="15371" max="15371" width="3.08203125" style="600" customWidth="1"/>
    <col min="15372" max="15619" width="8.58203125" style="600"/>
    <col min="15620" max="15620" width="47" style="600" customWidth="1"/>
    <col min="15621" max="15621" width="14.58203125" style="600" customWidth="1"/>
    <col min="15622" max="15622" width="15.08203125" style="600" customWidth="1"/>
    <col min="15623" max="15626" width="14.58203125" style="600" customWidth="1"/>
    <col min="15627" max="15627" width="3.08203125" style="600" customWidth="1"/>
    <col min="15628" max="15875" width="8.58203125" style="600"/>
    <col min="15876" max="15876" width="47" style="600" customWidth="1"/>
    <col min="15877" max="15877" width="14.58203125" style="600" customWidth="1"/>
    <col min="15878" max="15878" width="15.08203125" style="600" customWidth="1"/>
    <col min="15879" max="15882" width="14.58203125" style="600" customWidth="1"/>
    <col min="15883" max="15883" width="3.08203125" style="600" customWidth="1"/>
    <col min="15884" max="16131" width="8.58203125" style="600"/>
    <col min="16132" max="16132" width="47" style="600" customWidth="1"/>
    <col min="16133" max="16133" width="14.58203125" style="600" customWidth="1"/>
    <col min="16134" max="16134" width="15.08203125" style="600" customWidth="1"/>
    <col min="16135" max="16138" width="14.58203125" style="600" customWidth="1"/>
    <col min="16139" max="16139" width="3.08203125" style="600" customWidth="1"/>
    <col min="16140" max="16384" width="8.58203125" style="600"/>
  </cols>
  <sheetData>
    <row r="1" spans="1:11">
      <c r="J1" s="572" t="s">
        <v>28</v>
      </c>
    </row>
    <row r="2" spans="1:11" ht="30" customHeight="1">
      <c r="A2" s="623"/>
      <c r="B2" s="1029" t="s">
        <v>57</v>
      </c>
      <c r="C2" s="1030"/>
      <c r="D2" s="1030"/>
      <c r="E2" s="1030"/>
      <c r="F2" s="1030"/>
      <c r="G2" s="1030"/>
      <c r="H2" s="1030"/>
      <c r="I2" s="1030"/>
      <c r="J2" s="1030"/>
    </row>
    <row r="3" spans="1:11" ht="16" thickBot="1">
      <c r="B3" s="601"/>
      <c r="C3" s="601"/>
      <c r="D3" s="601"/>
      <c r="E3" s="601"/>
      <c r="F3" s="601"/>
      <c r="G3" s="601"/>
      <c r="H3" s="601"/>
      <c r="I3" s="601"/>
      <c r="J3" s="602" t="s">
        <v>74</v>
      </c>
    </row>
    <row r="4" spans="1:11" ht="33" customHeight="1" thickTop="1" thickBot="1">
      <c r="A4" s="1031" t="s">
        <v>75</v>
      </c>
      <c r="B4" s="1032"/>
      <c r="C4" s="607" t="s">
        <v>76</v>
      </c>
      <c r="D4" s="801" t="s">
        <v>77</v>
      </c>
      <c r="E4" s="865" t="s">
        <v>34</v>
      </c>
      <c r="F4" s="810" t="s">
        <v>78</v>
      </c>
      <c r="G4" s="608" t="s">
        <v>79</v>
      </c>
      <c r="H4" s="818" t="s">
        <v>80</v>
      </c>
      <c r="I4" s="826" t="s">
        <v>81</v>
      </c>
      <c r="J4" s="825" t="s">
        <v>82</v>
      </c>
    </row>
    <row r="5" spans="1:11" s="603" customFormat="1" ht="36" customHeight="1" thickTop="1" thickBot="1">
      <c r="A5" s="1033" t="s">
        <v>83</v>
      </c>
      <c r="B5" s="1034"/>
      <c r="C5" s="618"/>
      <c r="D5" s="802">
        <f>C5</f>
        <v>0</v>
      </c>
      <c r="E5" s="813">
        <f>C5-D5</f>
        <v>0</v>
      </c>
      <c r="F5" s="1035"/>
      <c r="G5" s="1035"/>
      <c r="H5" s="1035"/>
      <c r="I5" s="1035"/>
      <c r="J5" s="1036"/>
    </row>
    <row r="6" spans="1:11" ht="34.4" customHeight="1" thickTop="1">
      <c r="A6" s="1044" t="s">
        <v>84</v>
      </c>
      <c r="B6" s="1045"/>
      <c r="C6" s="611">
        <f>C7</f>
        <v>0</v>
      </c>
      <c r="D6" s="803">
        <f>D7</f>
        <v>0</v>
      </c>
      <c r="E6" s="814">
        <f>C6-D6</f>
        <v>0</v>
      </c>
      <c r="F6" s="626"/>
      <c r="G6" s="626"/>
      <c r="H6" s="626"/>
      <c r="I6" s="821"/>
      <c r="J6" s="627"/>
    </row>
    <row r="7" spans="1:11" ht="21" customHeight="1">
      <c r="A7" s="1046" t="s">
        <v>41</v>
      </c>
      <c r="B7" s="1047"/>
      <c r="C7" s="612">
        <f>SUM(C8:C13)</f>
        <v>0</v>
      </c>
      <c r="D7" s="804">
        <f>SUM(D8:D13)</f>
        <v>0</v>
      </c>
      <c r="E7" s="815">
        <f>C7-D7</f>
        <v>0</v>
      </c>
      <c r="F7" s="628"/>
      <c r="G7" s="628"/>
      <c r="H7" s="628"/>
      <c r="I7" s="822"/>
      <c r="J7" s="629"/>
    </row>
    <row r="8" spans="1:11" ht="21" customHeight="1">
      <c r="A8" s="613"/>
      <c r="B8" s="610" t="s">
        <v>85</v>
      </c>
      <c r="C8" s="617"/>
      <c r="D8" s="805"/>
      <c r="E8" s="816"/>
      <c r="F8" s="628"/>
      <c r="G8" s="628"/>
      <c r="H8" s="628"/>
      <c r="I8" s="822"/>
      <c r="J8" s="629"/>
    </row>
    <row r="9" spans="1:11" ht="21" customHeight="1">
      <c r="A9" s="614"/>
      <c r="B9" s="615" t="s">
        <v>86</v>
      </c>
      <c r="C9" s="618"/>
      <c r="D9" s="806"/>
      <c r="E9" s="816"/>
      <c r="F9" s="628"/>
      <c r="G9" s="628"/>
      <c r="H9" s="628"/>
      <c r="I9" s="822"/>
      <c r="J9" s="629"/>
    </row>
    <row r="10" spans="1:11" ht="21" customHeight="1">
      <c r="A10" s="614"/>
      <c r="B10" s="616" t="s">
        <v>86</v>
      </c>
      <c r="C10" s="618"/>
      <c r="D10" s="806"/>
      <c r="E10" s="816"/>
      <c r="F10" s="628"/>
      <c r="G10" s="628"/>
      <c r="H10" s="628"/>
      <c r="I10" s="822"/>
      <c r="J10" s="629"/>
    </row>
    <row r="11" spans="1:11" ht="21" customHeight="1">
      <c r="A11" s="614"/>
      <c r="B11" s="615" t="s">
        <v>86</v>
      </c>
      <c r="C11" s="618"/>
      <c r="D11" s="806"/>
      <c r="E11" s="816"/>
      <c r="F11" s="628"/>
      <c r="G11" s="628"/>
      <c r="H11" s="628"/>
      <c r="I11" s="822"/>
      <c r="J11" s="629"/>
    </row>
    <row r="12" spans="1:11" ht="21" customHeight="1">
      <c r="A12" s="614"/>
      <c r="B12" s="615" t="s">
        <v>87</v>
      </c>
      <c r="C12" s="618"/>
      <c r="D12" s="806"/>
      <c r="E12" s="816"/>
      <c r="F12" s="628"/>
      <c r="G12" s="628"/>
      <c r="H12" s="628"/>
      <c r="I12" s="822"/>
      <c r="J12" s="629"/>
    </row>
    <row r="13" spans="1:11" ht="20.149999999999999" customHeight="1" thickBot="1">
      <c r="A13" s="609"/>
      <c r="B13" s="619" t="s">
        <v>88</v>
      </c>
      <c r="C13" s="620"/>
      <c r="D13" s="807"/>
      <c r="E13" s="817"/>
      <c r="F13" s="630"/>
      <c r="G13" s="630"/>
      <c r="H13" s="630"/>
      <c r="I13" s="823"/>
      <c r="J13" s="631"/>
    </row>
    <row r="14" spans="1:11" ht="31.4" customHeight="1" thickBot="1">
      <c r="A14" s="1038" t="s">
        <v>89</v>
      </c>
      <c r="B14" s="1039"/>
      <c r="C14" s="621">
        <f>C6+C5</f>
        <v>0</v>
      </c>
      <c r="D14" s="808">
        <f>D6+D5</f>
        <v>0</v>
      </c>
      <c r="E14" s="814">
        <f>C14-D14</f>
        <v>0</v>
      </c>
      <c r="F14" s="811"/>
      <c r="G14" s="622"/>
      <c r="H14" s="658"/>
      <c r="I14" s="824"/>
      <c r="J14" s="819"/>
    </row>
    <row r="15" spans="1:11" ht="31.4" customHeight="1" thickBot="1">
      <c r="A15" s="1040" t="s">
        <v>90</v>
      </c>
      <c r="B15" s="1041"/>
      <c r="C15" s="621">
        <f>ROUNDDOWN(C14*0.1,0)</f>
        <v>0</v>
      </c>
      <c r="D15" s="808">
        <f>ROUNDDOWN(D14*0.1,0)</f>
        <v>0</v>
      </c>
      <c r="E15" s="815">
        <f>C15-D15</f>
        <v>0</v>
      </c>
      <c r="F15" s="811"/>
      <c r="G15" s="622"/>
      <c r="H15" s="658"/>
      <c r="I15" s="824"/>
      <c r="J15" s="819"/>
      <c r="K15" s="604"/>
    </row>
    <row r="16" spans="1:11" ht="31.4" customHeight="1" thickBot="1">
      <c r="A16" s="1042" t="s">
        <v>91</v>
      </c>
      <c r="B16" s="1043"/>
      <c r="C16" s="605">
        <f>SUM(C14:C15)</f>
        <v>0</v>
      </c>
      <c r="D16" s="809">
        <f>SUM(D14:D15)</f>
        <v>0</v>
      </c>
      <c r="E16" s="828">
        <f>C16-D16</f>
        <v>0</v>
      </c>
      <c r="F16" s="812"/>
      <c r="G16" s="606"/>
      <c r="H16" s="659"/>
      <c r="I16" s="827">
        <f>F16+G16+H16</f>
        <v>0</v>
      </c>
      <c r="J16" s="820">
        <f>D16-I16</f>
        <v>0</v>
      </c>
    </row>
    <row r="17" spans="1:11" ht="187.5" customHeight="1">
      <c r="A17" s="1037" t="s">
        <v>92</v>
      </c>
      <c r="B17" s="1037"/>
      <c r="C17" s="1037"/>
      <c r="D17" s="1037"/>
      <c r="E17" s="1037"/>
      <c r="F17" s="1037"/>
      <c r="G17" s="1037"/>
      <c r="H17" s="1037"/>
      <c r="I17" s="1037"/>
      <c r="J17" s="1037"/>
      <c r="K17" s="1037"/>
    </row>
  </sheetData>
  <mergeCells count="10">
    <mergeCell ref="B2:J2"/>
    <mergeCell ref="A4:B4"/>
    <mergeCell ref="A5:B5"/>
    <mergeCell ref="F5:J5"/>
    <mergeCell ref="A17:K17"/>
    <mergeCell ref="A14:B14"/>
    <mergeCell ref="A15:B15"/>
    <mergeCell ref="A16:B16"/>
    <mergeCell ref="A6:B6"/>
    <mergeCell ref="A7:B7"/>
  </mergeCells>
  <phoneticPr fontId="56"/>
  <pageMargins left="0.98425196850393704" right="0.98425196850393704" top="0.98425196850393704" bottom="0.98425196850393704" header="0.51181102362204722" footer="0.51181102362204722"/>
  <pageSetup paperSize="9" scale="72" orientation="landscape" blackAndWhite="1" r:id="rId1"/>
  <headerFooter alignWithMargins="0">
    <oddHeader>&amp;R（2023.06版）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G22"/>
  <sheetViews>
    <sheetView workbookViewId="0">
      <selection activeCell="D7" sqref="D7"/>
    </sheetView>
  </sheetViews>
  <sheetFormatPr defaultColWidth="9" defaultRowHeight="14"/>
  <cols>
    <col min="1" max="1" width="35.58203125" customWidth="1"/>
    <col min="2" max="7" width="16.08203125" customWidth="1"/>
  </cols>
  <sheetData>
    <row r="1" spans="1:7" ht="15" customHeight="1">
      <c r="A1" s="632"/>
      <c r="B1" s="633"/>
      <c r="C1" s="633"/>
      <c r="D1" s="633"/>
      <c r="E1" s="633"/>
      <c r="F1" s="634"/>
      <c r="G1" s="635" t="s">
        <v>93</v>
      </c>
    </row>
    <row r="2" spans="1:7" ht="42" customHeight="1">
      <c r="A2" s="1048" t="s">
        <v>94</v>
      </c>
      <c r="B2" s="1048"/>
      <c r="C2" s="1048"/>
      <c r="D2" s="1048"/>
      <c r="E2" s="1048"/>
      <c r="F2" s="1048"/>
      <c r="G2" s="1048"/>
    </row>
    <row r="3" spans="1:7">
      <c r="A3" s="636"/>
      <c r="B3" s="637"/>
      <c r="C3" s="637"/>
      <c r="D3" s="637"/>
      <c r="E3" s="637"/>
      <c r="F3" s="637"/>
      <c r="G3" s="636" t="s">
        <v>30</v>
      </c>
    </row>
    <row r="4" spans="1:7" ht="30" customHeight="1">
      <c r="A4" s="638" t="s">
        <v>95</v>
      </c>
      <c r="B4" s="639" t="s">
        <v>96</v>
      </c>
      <c r="C4" s="639" t="s">
        <v>97</v>
      </c>
      <c r="D4" s="639" t="s">
        <v>98</v>
      </c>
      <c r="E4" s="639" t="s">
        <v>99</v>
      </c>
      <c r="F4" s="639" t="s">
        <v>100</v>
      </c>
      <c r="G4" s="1051" t="s">
        <v>101</v>
      </c>
    </row>
    <row r="5" spans="1:7" ht="15" customHeight="1">
      <c r="A5" s="640"/>
      <c r="B5" s="641" t="s">
        <v>102</v>
      </c>
      <c r="C5" s="642" t="s">
        <v>103</v>
      </c>
      <c r="D5" s="642" t="s">
        <v>104</v>
      </c>
      <c r="E5" s="642" t="s">
        <v>105</v>
      </c>
      <c r="F5" s="642" t="s">
        <v>106</v>
      </c>
      <c r="G5" s="1052"/>
    </row>
    <row r="6" spans="1:7" ht="24" customHeight="1">
      <c r="A6" s="643" t="s">
        <v>42</v>
      </c>
      <c r="B6" s="644"/>
      <c r="C6" s="644"/>
      <c r="D6" s="644"/>
      <c r="E6" s="644">
        <f t="shared" ref="E6:E15" si="0">B6-D6</f>
        <v>0</v>
      </c>
      <c r="F6" s="644">
        <f t="shared" ref="F6:F15" si="1">IF(B6*0.05&lt;500000,B6*0.05,"500,000")</f>
        <v>0</v>
      </c>
      <c r="G6" s="645"/>
    </row>
    <row r="7" spans="1:7" ht="24" customHeight="1">
      <c r="A7" s="643" t="s">
        <v>43</v>
      </c>
      <c r="B7" s="644"/>
      <c r="C7" s="644"/>
      <c r="D7" s="644"/>
      <c r="E7" s="644">
        <f t="shared" si="0"/>
        <v>0</v>
      </c>
      <c r="F7" s="644">
        <f t="shared" si="1"/>
        <v>0</v>
      </c>
      <c r="G7" s="645"/>
    </row>
    <row r="8" spans="1:7" ht="24" customHeight="1">
      <c r="A8" s="643" t="s">
        <v>66</v>
      </c>
      <c r="B8" s="644"/>
      <c r="C8" s="644"/>
      <c r="D8" s="644"/>
      <c r="E8" s="644">
        <f t="shared" si="0"/>
        <v>0</v>
      </c>
      <c r="F8" s="644">
        <f t="shared" si="1"/>
        <v>0</v>
      </c>
      <c r="G8" s="645"/>
    </row>
    <row r="9" spans="1:7" ht="24" customHeight="1">
      <c r="A9" s="643" t="s">
        <v>45</v>
      </c>
      <c r="B9" s="644"/>
      <c r="C9" s="644"/>
      <c r="D9" s="644"/>
      <c r="E9" s="646">
        <f t="shared" si="0"/>
        <v>0</v>
      </c>
      <c r="F9" s="646">
        <f t="shared" si="1"/>
        <v>0</v>
      </c>
      <c r="G9" s="645"/>
    </row>
    <row r="10" spans="1:7" ht="24" customHeight="1">
      <c r="A10" s="643" t="s">
        <v>46</v>
      </c>
      <c r="B10" s="644"/>
      <c r="C10" s="644"/>
      <c r="D10" s="644"/>
      <c r="E10" s="644">
        <f t="shared" si="0"/>
        <v>0</v>
      </c>
      <c r="F10" s="644">
        <f t="shared" si="1"/>
        <v>0</v>
      </c>
      <c r="G10" s="645"/>
    </row>
    <row r="11" spans="1:7" ht="24" customHeight="1">
      <c r="A11" s="643" t="s">
        <v>47</v>
      </c>
      <c r="B11" s="644"/>
      <c r="C11" s="644"/>
      <c r="D11" s="644"/>
      <c r="E11" s="644">
        <f t="shared" si="0"/>
        <v>0</v>
      </c>
      <c r="F11" s="644">
        <f t="shared" si="1"/>
        <v>0</v>
      </c>
      <c r="G11" s="645"/>
    </row>
    <row r="12" spans="1:7" ht="24" customHeight="1">
      <c r="A12" s="643" t="s">
        <v>48</v>
      </c>
      <c r="B12" s="644"/>
      <c r="C12" s="644"/>
      <c r="D12" s="644"/>
      <c r="E12" s="644">
        <f t="shared" si="0"/>
        <v>0</v>
      </c>
      <c r="F12" s="644">
        <f t="shared" si="1"/>
        <v>0</v>
      </c>
      <c r="G12" s="645"/>
    </row>
    <row r="13" spans="1:7" ht="24" customHeight="1">
      <c r="A13" s="647" t="s">
        <v>49</v>
      </c>
      <c r="B13" s="644"/>
      <c r="C13" s="644"/>
      <c r="D13" s="644"/>
      <c r="E13" s="644">
        <f t="shared" si="0"/>
        <v>0</v>
      </c>
      <c r="F13" s="644">
        <f t="shared" si="1"/>
        <v>0</v>
      </c>
      <c r="G13" s="645"/>
    </row>
    <row r="14" spans="1:7" ht="24" customHeight="1">
      <c r="A14" s="648" t="s">
        <v>107</v>
      </c>
      <c r="B14" s="649"/>
      <c r="C14" s="649"/>
      <c r="D14" s="649"/>
      <c r="E14" s="646">
        <f t="shared" si="0"/>
        <v>0</v>
      </c>
      <c r="F14" s="646">
        <f t="shared" si="1"/>
        <v>0</v>
      </c>
      <c r="G14" s="650"/>
    </row>
    <row r="15" spans="1:7" ht="24" customHeight="1">
      <c r="A15" s="651" t="s">
        <v>108</v>
      </c>
      <c r="B15" s="649"/>
      <c r="C15" s="649"/>
      <c r="D15" s="649"/>
      <c r="E15" s="646">
        <f t="shared" si="0"/>
        <v>0</v>
      </c>
      <c r="F15" s="646">
        <f t="shared" si="1"/>
        <v>0</v>
      </c>
      <c r="G15" s="650"/>
    </row>
    <row r="16" spans="1:7" ht="24" customHeight="1">
      <c r="A16" s="652" t="s">
        <v>109</v>
      </c>
      <c r="B16" s="653">
        <f>SUM(B6:B13)</f>
        <v>0</v>
      </c>
      <c r="C16" s="654"/>
      <c r="D16" s="655">
        <f>SUM(D6:D13)</f>
        <v>0</v>
      </c>
      <c r="E16" s="654"/>
      <c r="F16" s="654"/>
      <c r="G16" s="656"/>
    </row>
    <row r="17" spans="1:7" ht="18" customHeight="1">
      <c r="A17" s="1049" t="s">
        <v>110</v>
      </c>
      <c r="B17" s="1049"/>
      <c r="C17" s="1049"/>
      <c r="D17" s="1049"/>
      <c r="E17" s="1049"/>
      <c r="F17" s="1049"/>
      <c r="G17" s="1049"/>
    </row>
    <row r="18" spans="1:7" ht="18" customHeight="1">
      <c r="A18" s="657"/>
      <c r="B18" s="637"/>
      <c r="C18" s="637"/>
      <c r="D18" s="637"/>
      <c r="E18" s="637"/>
      <c r="F18" s="637"/>
      <c r="G18" s="637"/>
    </row>
    <row r="19" spans="1:7" ht="167.25" customHeight="1">
      <c r="A19" s="1050" t="s">
        <v>111</v>
      </c>
      <c r="B19" s="1050"/>
      <c r="C19" s="1050"/>
      <c r="D19" s="1050"/>
      <c r="E19" s="1050"/>
      <c r="F19" s="1050"/>
      <c r="G19" s="1050"/>
    </row>
    <row r="20" spans="1:7">
      <c r="A20" s="131"/>
      <c r="C20" s="131"/>
    </row>
    <row r="21" spans="1:7">
      <c r="C21" s="131"/>
    </row>
    <row r="22" spans="1:7">
      <c r="C22" s="131"/>
    </row>
  </sheetData>
  <mergeCells count="4">
    <mergeCell ref="A2:G2"/>
    <mergeCell ref="A17:G17"/>
    <mergeCell ref="A19:G19"/>
    <mergeCell ref="G4:G5"/>
  </mergeCells>
  <phoneticPr fontId="56"/>
  <printOptions horizontalCentered="1"/>
  <pageMargins left="0.70866141732283472" right="0.70866141732283472" top="0.55118110236220474" bottom="0.35433070866141736" header="0.31496062992125984" footer="0.31496062992125984"/>
  <pageSetup paperSize="9" scale="92" orientation="landscape" blackAndWhite="1" r:id="rId1"/>
  <headerFooter>
    <oddHeader>&amp;R&amp;K0000002020年4月1日公示以降（2023.06版）</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23"/>
  <sheetViews>
    <sheetView workbookViewId="0">
      <selection activeCell="D12" sqref="D12"/>
    </sheetView>
  </sheetViews>
  <sheetFormatPr defaultColWidth="9" defaultRowHeight="14"/>
  <cols>
    <col min="1" max="1" width="8.5" style="106" customWidth="1"/>
    <col min="2" max="2" width="20.58203125" style="106" customWidth="1"/>
    <col min="3" max="3" width="24.58203125" style="106" customWidth="1"/>
    <col min="4" max="4" width="6.58203125" style="106" customWidth="1"/>
    <col min="5" max="5" width="14.58203125" style="106" customWidth="1"/>
    <col min="6" max="6" width="8.58203125" style="107" customWidth="1"/>
    <col min="7" max="7" width="18.58203125" style="106" customWidth="1"/>
    <col min="8" max="16384" width="9" style="106"/>
  </cols>
  <sheetData>
    <row r="1" spans="1:7" ht="24" customHeight="1">
      <c r="B1" s="108"/>
      <c r="G1" s="125" t="s">
        <v>112</v>
      </c>
    </row>
    <row r="2" spans="1:7" ht="36" customHeight="1" thickBot="1">
      <c r="A2" s="104"/>
      <c r="B2" s="1053" t="s">
        <v>113</v>
      </c>
      <c r="C2" s="1053"/>
      <c r="D2" s="1053"/>
      <c r="E2" s="1053"/>
      <c r="F2" s="1053"/>
      <c r="G2" s="1053"/>
    </row>
    <row r="3" spans="1:7" s="105" customFormat="1" ht="24" customHeight="1">
      <c r="A3" s="109"/>
      <c r="B3" s="1054" t="s">
        <v>114</v>
      </c>
      <c r="C3" s="1056" t="s">
        <v>115</v>
      </c>
      <c r="D3" s="1058" t="s">
        <v>6</v>
      </c>
      <c r="E3" s="1060" t="s">
        <v>15</v>
      </c>
      <c r="F3" s="1064" t="s">
        <v>116</v>
      </c>
      <c r="G3" s="1062" t="s">
        <v>117</v>
      </c>
    </row>
    <row r="4" spans="1:7" ht="24" customHeight="1" thickBot="1">
      <c r="B4" s="1055"/>
      <c r="C4" s="1057"/>
      <c r="D4" s="1059"/>
      <c r="E4" s="1061"/>
      <c r="F4" s="1065"/>
      <c r="G4" s="1063"/>
    </row>
    <row r="5" spans="1:7" ht="24" customHeight="1" thickTop="1">
      <c r="A5" s="111"/>
      <c r="B5" s="112" t="str">
        <f t="shared" ref="B5:B21" si="0">IF($A5="","",VLOOKUP($A5,従事者基礎情報,2))</f>
        <v/>
      </c>
      <c r="C5" s="113" t="str">
        <f t="shared" ref="C5:C21" si="1">IF($A5="","",VLOOKUP($A5,従事者基礎情報,3))</f>
        <v/>
      </c>
      <c r="D5" s="114" t="str">
        <f t="shared" ref="D5:D21" si="2">IF($A5="","",VLOOKUP($A5,従事者基礎情報,5))</f>
        <v/>
      </c>
      <c r="E5" s="542" t="str">
        <f>IF($A5="","",VLOOKUP(D5,従事者基礎情報!$I$5:$L$11,2))</f>
        <v/>
      </c>
      <c r="F5" s="115"/>
      <c r="G5" s="126" t="str">
        <f t="shared" ref="G5:G21" si="3">IF(A5="","",E5*F5)</f>
        <v/>
      </c>
    </row>
    <row r="6" spans="1:7" ht="24" customHeight="1">
      <c r="A6" s="111"/>
      <c r="B6" s="112" t="str">
        <f t="shared" si="0"/>
        <v/>
      </c>
      <c r="C6" s="113" t="str">
        <f t="shared" si="1"/>
        <v/>
      </c>
      <c r="D6" s="114" t="str">
        <f t="shared" si="2"/>
        <v/>
      </c>
      <c r="E6" s="542" t="str">
        <f>IF($A6="","",VLOOKUP(D6,従事者基礎情報!$I$5:$L$11,2))</f>
        <v/>
      </c>
      <c r="F6" s="115"/>
      <c r="G6" s="127" t="str">
        <f t="shared" si="3"/>
        <v/>
      </c>
    </row>
    <row r="7" spans="1:7" ht="24" customHeight="1">
      <c r="A7" s="111"/>
      <c r="B7" s="117" t="str">
        <f t="shared" si="0"/>
        <v/>
      </c>
      <c r="C7" s="118" t="str">
        <f t="shared" si="1"/>
        <v/>
      </c>
      <c r="D7" s="119" t="str">
        <f t="shared" si="2"/>
        <v/>
      </c>
      <c r="E7" s="542" t="str">
        <f>IF($A7="","",VLOOKUP(D7,従事者基礎情報!$I$5:$L$11,2))</f>
        <v/>
      </c>
      <c r="F7" s="115"/>
      <c r="G7" s="127" t="str">
        <f t="shared" si="3"/>
        <v/>
      </c>
    </row>
    <row r="8" spans="1:7" ht="24" customHeight="1">
      <c r="A8" s="111"/>
      <c r="B8" s="117" t="str">
        <f t="shared" si="0"/>
        <v/>
      </c>
      <c r="C8" s="118" t="str">
        <f t="shared" si="1"/>
        <v/>
      </c>
      <c r="D8" s="119" t="str">
        <f t="shared" si="2"/>
        <v/>
      </c>
      <c r="E8" s="542" t="str">
        <f>IF($A8="","",VLOOKUP(D8,従事者基礎情報!$I$5:$L$11,2))</f>
        <v/>
      </c>
      <c r="F8" s="115"/>
      <c r="G8" s="127" t="str">
        <f t="shared" si="3"/>
        <v/>
      </c>
    </row>
    <row r="9" spans="1:7" ht="24" customHeight="1">
      <c r="A9" s="111"/>
      <c r="B9" s="112" t="str">
        <f t="shared" si="0"/>
        <v/>
      </c>
      <c r="C9" s="113" t="str">
        <f t="shared" si="1"/>
        <v/>
      </c>
      <c r="D9" s="114" t="str">
        <f t="shared" si="2"/>
        <v/>
      </c>
      <c r="E9" s="542" t="str">
        <f>IF($A9="","",VLOOKUP(D9,従事者基礎情報!$I$5:$L$11,2))</f>
        <v/>
      </c>
      <c r="F9" s="115"/>
      <c r="G9" s="127" t="str">
        <f t="shared" si="3"/>
        <v/>
      </c>
    </row>
    <row r="10" spans="1:7">
      <c r="A10" s="111"/>
      <c r="B10" s="117" t="str">
        <f t="shared" si="0"/>
        <v/>
      </c>
      <c r="C10" s="118" t="str">
        <f t="shared" si="1"/>
        <v/>
      </c>
      <c r="D10" s="119" t="str">
        <f t="shared" si="2"/>
        <v/>
      </c>
      <c r="E10" s="542" t="str">
        <f>IF($A10="","",VLOOKUP(D10,従事者基礎情報!$I$5:$L$11,2))</f>
        <v/>
      </c>
      <c r="F10" s="115"/>
      <c r="G10" s="216" t="str">
        <f t="shared" si="3"/>
        <v/>
      </c>
    </row>
    <row r="11" spans="1:7">
      <c r="A11" s="111"/>
      <c r="B11" s="117" t="str">
        <f t="shared" si="0"/>
        <v/>
      </c>
      <c r="C11" s="118" t="str">
        <f t="shared" si="1"/>
        <v/>
      </c>
      <c r="D11" s="119" t="str">
        <f t="shared" si="2"/>
        <v/>
      </c>
      <c r="E11" s="116" t="str">
        <f>IF($A11="","",VLOOKUP(D11,従事者基礎情報!$I$5:$L$11,2))</f>
        <v/>
      </c>
      <c r="F11" s="115"/>
      <c r="G11" s="216" t="str">
        <f t="shared" si="3"/>
        <v/>
      </c>
    </row>
    <row r="12" spans="1:7">
      <c r="A12" s="111"/>
      <c r="B12" s="117" t="str">
        <f t="shared" si="0"/>
        <v/>
      </c>
      <c r="C12" s="118" t="str">
        <f t="shared" si="1"/>
        <v/>
      </c>
      <c r="D12" s="119" t="str">
        <f t="shared" si="2"/>
        <v/>
      </c>
      <c r="E12" s="116" t="str">
        <f>IF($A12="","",VLOOKUP(D12,従事者基礎情報!$I$5:$L$11,2))</f>
        <v/>
      </c>
      <c r="F12" s="115"/>
      <c r="G12" s="216" t="str">
        <f t="shared" si="3"/>
        <v/>
      </c>
    </row>
    <row r="13" spans="1:7">
      <c r="A13" s="111"/>
      <c r="B13" s="117" t="str">
        <f t="shared" si="0"/>
        <v/>
      </c>
      <c r="C13" s="118" t="str">
        <f t="shared" si="1"/>
        <v/>
      </c>
      <c r="D13" s="119" t="str">
        <f t="shared" si="2"/>
        <v/>
      </c>
      <c r="E13" s="116" t="str">
        <f>IF($A13="","",VLOOKUP(D13,従事者基礎情報!$I$5:$L$11,2))</f>
        <v/>
      </c>
      <c r="F13" s="115"/>
      <c r="G13" s="127" t="str">
        <f t="shared" si="3"/>
        <v/>
      </c>
    </row>
    <row r="14" spans="1:7">
      <c r="A14" s="111"/>
      <c r="B14" s="117" t="str">
        <f t="shared" si="0"/>
        <v/>
      </c>
      <c r="C14" s="118" t="str">
        <f t="shared" si="1"/>
        <v/>
      </c>
      <c r="D14" s="119" t="str">
        <f t="shared" si="2"/>
        <v/>
      </c>
      <c r="E14" s="116" t="str">
        <f>IF($A14="","",VLOOKUP(D14,従事者基礎情報!$I$5:$L$11,2))</f>
        <v/>
      </c>
      <c r="F14" s="115"/>
      <c r="G14" s="295" t="str">
        <f t="shared" si="3"/>
        <v/>
      </c>
    </row>
    <row r="15" spans="1:7">
      <c r="A15" s="111"/>
      <c r="B15" s="117" t="str">
        <f t="shared" si="0"/>
        <v/>
      </c>
      <c r="C15" s="118" t="str">
        <f t="shared" si="1"/>
        <v/>
      </c>
      <c r="D15" s="119" t="str">
        <f t="shared" si="2"/>
        <v/>
      </c>
      <c r="E15" s="116" t="str">
        <f>IF($A15="","",VLOOKUP(D15,従事者基礎情報!$I$5:$L$11,2))</f>
        <v/>
      </c>
      <c r="F15" s="115"/>
      <c r="G15" s="216" t="str">
        <f t="shared" si="3"/>
        <v/>
      </c>
    </row>
    <row r="16" spans="1:7">
      <c r="A16" s="111"/>
      <c r="B16" s="117" t="str">
        <f t="shared" si="0"/>
        <v/>
      </c>
      <c r="C16" s="118" t="str">
        <f t="shared" si="1"/>
        <v/>
      </c>
      <c r="D16" s="119" t="str">
        <f t="shared" si="2"/>
        <v/>
      </c>
      <c r="E16" s="116" t="str">
        <f>IF($A16="","",VLOOKUP(D16,従事者基礎情報!$I$5:$L$11,2))</f>
        <v/>
      </c>
      <c r="F16" s="115"/>
      <c r="G16" s="216" t="str">
        <f t="shared" si="3"/>
        <v/>
      </c>
    </row>
    <row r="17" spans="1:7">
      <c r="A17" s="111"/>
      <c r="B17" s="117" t="str">
        <f t="shared" si="0"/>
        <v/>
      </c>
      <c r="C17" s="118" t="str">
        <f t="shared" si="1"/>
        <v/>
      </c>
      <c r="D17" s="119" t="str">
        <f t="shared" si="2"/>
        <v/>
      </c>
      <c r="E17" s="116" t="str">
        <f>IF($A17="","",VLOOKUP(D17,従事者基礎情報!$I$5:$L$11,2))</f>
        <v/>
      </c>
      <c r="F17" s="115"/>
      <c r="G17" s="127" t="str">
        <f t="shared" si="3"/>
        <v/>
      </c>
    </row>
    <row r="18" spans="1:7">
      <c r="A18" s="111"/>
      <c r="B18" s="117" t="str">
        <f t="shared" si="0"/>
        <v/>
      </c>
      <c r="C18" s="118" t="str">
        <f t="shared" si="1"/>
        <v/>
      </c>
      <c r="D18" s="119" t="str">
        <f t="shared" si="2"/>
        <v/>
      </c>
      <c r="E18" s="116" t="str">
        <f>IF($A18="","",VLOOKUP(D18,従事者基礎情報!$I$5:$L$11,2))</f>
        <v/>
      </c>
      <c r="F18" s="115"/>
      <c r="G18" s="295" t="str">
        <f t="shared" si="3"/>
        <v/>
      </c>
    </row>
    <row r="19" spans="1:7">
      <c r="A19" s="111"/>
      <c r="B19" s="117" t="str">
        <f t="shared" si="0"/>
        <v/>
      </c>
      <c r="C19" s="118" t="str">
        <f t="shared" si="1"/>
        <v/>
      </c>
      <c r="D19" s="119" t="str">
        <f t="shared" si="2"/>
        <v/>
      </c>
      <c r="E19" s="116" t="str">
        <f>IF($A19="","",VLOOKUP(D19,従事者基礎情報!$I$5:$L$11,2))</f>
        <v/>
      </c>
      <c r="F19" s="115"/>
      <c r="G19" s="216" t="str">
        <f t="shared" si="3"/>
        <v/>
      </c>
    </row>
    <row r="20" spans="1:7">
      <c r="A20" s="111"/>
      <c r="B20" s="117" t="str">
        <f t="shared" si="0"/>
        <v/>
      </c>
      <c r="C20" s="118" t="str">
        <f t="shared" si="1"/>
        <v/>
      </c>
      <c r="D20" s="119" t="str">
        <f t="shared" si="2"/>
        <v/>
      </c>
      <c r="E20" s="116" t="str">
        <f>IF($A20="","",VLOOKUP(D20,従事者基礎情報!$I$5:$L$11,2))</f>
        <v/>
      </c>
      <c r="F20" s="115"/>
      <c r="G20" s="216" t="str">
        <f t="shared" si="3"/>
        <v/>
      </c>
    </row>
    <row r="21" spans="1:7" ht="14.5" thickBot="1">
      <c r="A21" s="111"/>
      <c r="B21" s="117" t="str">
        <f t="shared" si="0"/>
        <v/>
      </c>
      <c r="C21" s="118" t="str">
        <f t="shared" si="1"/>
        <v/>
      </c>
      <c r="D21" s="119" t="str">
        <f t="shared" si="2"/>
        <v/>
      </c>
      <c r="E21" s="116" t="str">
        <f>IF($A21="","",VLOOKUP(D21,従事者基礎情報!$I$5:$L$11,2))</f>
        <v/>
      </c>
      <c r="F21" s="624"/>
      <c r="G21" s="127" t="str">
        <f t="shared" si="3"/>
        <v/>
      </c>
    </row>
    <row r="22" spans="1:7" ht="24" customHeight="1" thickBot="1">
      <c r="A22" s="123"/>
      <c r="B22" s="427"/>
      <c r="C22" s="124"/>
      <c r="D22" s="124"/>
      <c r="E22" s="124"/>
      <c r="F22" s="625" t="s">
        <v>118</v>
      </c>
      <c r="G22" s="128">
        <f>SUM(G5:G21)</f>
        <v>0</v>
      </c>
    </row>
    <row r="23" spans="1:7" ht="24" customHeight="1"/>
  </sheetData>
  <mergeCells count="7">
    <mergeCell ref="B2:G2"/>
    <mergeCell ref="B3:B4"/>
    <mergeCell ref="C3:C4"/>
    <mergeCell ref="D3:D4"/>
    <mergeCell ref="E3:E4"/>
    <mergeCell ref="G3:G4"/>
    <mergeCell ref="F3:F4"/>
  </mergeCells>
  <phoneticPr fontId="56"/>
  <printOptions horizontalCentered="1"/>
  <pageMargins left="0.70866141732283472" right="0.70866141732283472" top="0.55118110236220474" bottom="0.35433070866141736" header="0.31496062992125984" footer="0.31496062992125984"/>
  <pageSetup paperSize="9" orientation="landscape" blackAndWhite="1" r:id="rId1"/>
  <headerFooter>
    <oddHeader>&amp;R&amp;K0000002020年4月1日公示以降（2023.06版）</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30F8-672B-4CC8-A096-F5D124500647}">
  <dimension ref="A1:E24"/>
  <sheetViews>
    <sheetView zoomScale="87" workbookViewId="0">
      <selection activeCell="C21" sqref="C21"/>
    </sheetView>
  </sheetViews>
  <sheetFormatPr defaultRowHeight="14"/>
  <cols>
    <col min="1" max="1" width="6.58203125" customWidth="1"/>
    <col min="2" max="2" width="28.33203125" customWidth="1"/>
    <col min="3" max="3" width="23.33203125" customWidth="1"/>
    <col min="4" max="4" width="21.33203125" customWidth="1"/>
    <col min="5" max="5" width="6.58203125" customWidth="1"/>
  </cols>
  <sheetData>
    <row r="1" spans="1:5">
      <c r="A1" s="662"/>
      <c r="B1" s="662"/>
      <c r="C1" s="662"/>
      <c r="D1" s="662"/>
      <c r="E1" s="663" t="s">
        <v>119</v>
      </c>
    </row>
    <row r="2" spans="1:5" ht="16.5">
      <c r="A2" s="664"/>
      <c r="B2" s="665"/>
      <c r="C2" s="665" t="s">
        <v>120</v>
      </c>
      <c r="D2" s="665"/>
      <c r="E2" s="665"/>
    </row>
    <row r="3" spans="1:5" ht="14.5" thickBot="1">
      <c r="A3" s="666"/>
      <c r="B3" s="664"/>
      <c r="C3" s="664"/>
      <c r="D3" s="664"/>
      <c r="E3" s="664"/>
    </row>
    <row r="4" spans="1:5" ht="14.5" thickBot="1">
      <c r="A4" s="667"/>
      <c r="B4" s="668" t="s">
        <v>114</v>
      </c>
      <c r="C4" s="669" t="s">
        <v>115</v>
      </c>
      <c r="D4" s="669" t="s">
        <v>5</v>
      </c>
      <c r="E4" s="670" t="s">
        <v>6</v>
      </c>
    </row>
    <row r="5" spans="1:5" ht="14.5" thickTop="1">
      <c r="A5" s="92"/>
      <c r="B5" s="671" t="str">
        <f t="shared" ref="B5:B23" si="0">IF($A5="","",VLOOKUP($A5,従事者基礎情報,2))</f>
        <v/>
      </c>
      <c r="C5" s="672" t="str">
        <f t="shared" ref="C5:C24" si="1">IF($A5="","",VLOOKUP($A5,従事者基礎情報,3))</f>
        <v/>
      </c>
      <c r="D5" s="673" t="str">
        <f t="shared" ref="D5:D24" si="2">IF($A5="","",VLOOKUP($A5,従事者基礎情報,4))</f>
        <v/>
      </c>
      <c r="E5" s="674" t="str">
        <f>IF($A5="","",VLOOKUP($A5,従事者基礎情報,5))</f>
        <v/>
      </c>
    </row>
    <row r="6" spans="1:5">
      <c r="A6" s="92"/>
      <c r="B6" s="671" t="str">
        <f t="shared" si="0"/>
        <v/>
      </c>
      <c r="C6" s="672" t="str">
        <f t="shared" si="1"/>
        <v/>
      </c>
      <c r="D6" s="673" t="str">
        <f t="shared" si="2"/>
        <v/>
      </c>
      <c r="E6" s="674" t="str">
        <f t="shared" ref="E6:E24" si="3">IF($A6="","",VLOOKUP($A6,従事者基礎情報,5))</f>
        <v/>
      </c>
    </row>
    <row r="7" spans="1:5">
      <c r="A7" s="92"/>
      <c r="B7" s="675" t="str">
        <f t="shared" si="0"/>
        <v/>
      </c>
      <c r="C7" s="672" t="str">
        <f t="shared" si="1"/>
        <v/>
      </c>
      <c r="D7" s="673" t="str">
        <f t="shared" si="2"/>
        <v/>
      </c>
      <c r="E7" s="674" t="str">
        <f t="shared" si="3"/>
        <v/>
      </c>
    </row>
    <row r="8" spans="1:5">
      <c r="A8" s="92"/>
      <c r="B8" s="675" t="str">
        <f>IF($A8="","",VLOOKUP($A8,従事者基礎情報,2))</f>
        <v/>
      </c>
      <c r="C8" s="672" t="str">
        <f t="shared" si="1"/>
        <v/>
      </c>
      <c r="D8" s="676" t="str">
        <f t="shared" si="2"/>
        <v/>
      </c>
      <c r="E8" s="674" t="str">
        <f t="shared" si="3"/>
        <v/>
      </c>
    </row>
    <row r="9" spans="1:5">
      <c r="A9" s="92"/>
      <c r="B9" s="677" t="str">
        <f>IF($A9="","",VLOOKUP($A9,従事者基礎情報,2))</f>
        <v/>
      </c>
      <c r="C9" s="678" t="str">
        <f t="shared" si="1"/>
        <v/>
      </c>
      <c r="D9" s="679" t="str">
        <f t="shared" si="2"/>
        <v/>
      </c>
      <c r="E9" s="680" t="str">
        <f t="shared" si="3"/>
        <v/>
      </c>
    </row>
    <row r="10" spans="1:5">
      <c r="A10" s="92"/>
      <c r="B10" s="681" t="str">
        <f>IF($A10="","",VLOOKUP($A10,従事者基礎情報,2))</f>
        <v/>
      </c>
      <c r="C10" s="678" t="str">
        <f t="shared" si="1"/>
        <v/>
      </c>
      <c r="D10" s="679" t="str">
        <f t="shared" si="2"/>
        <v/>
      </c>
      <c r="E10" s="680" t="str">
        <f t="shared" si="3"/>
        <v/>
      </c>
    </row>
    <row r="11" spans="1:5">
      <c r="A11" s="92"/>
      <c r="B11" s="681"/>
      <c r="C11" s="678" t="str">
        <f t="shared" si="1"/>
        <v/>
      </c>
      <c r="D11" s="679" t="str">
        <f t="shared" si="2"/>
        <v/>
      </c>
      <c r="E11" s="680" t="str">
        <f t="shared" si="3"/>
        <v/>
      </c>
    </row>
    <row r="12" spans="1:5">
      <c r="A12" s="92"/>
      <c r="B12" s="681"/>
      <c r="C12" s="678" t="str">
        <f t="shared" si="1"/>
        <v/>
      </c>
      <c r="D12" s="679" t="str">
        <f t="shared" si="2"/>
        <v/>
      </c>
      <c r="E12" s="680" t="str">
        <f t="shared" si="3"/>
        <v/>
      </c>
    </row>
    <row r="13" spans="1:5">
      <c r="A13" s="92"/>
      <c r="B13" s="677" t="str">
        <f>IF($A13="","",VLOOKUP($A13,従事者基礎情報,2))</f>
        <v/>
      </c>
      <c r="C13" s="678" t="str">
        <f t="shared" si="1"/>
        <v/>
      </c>
      <c r="D13" s="679" t="str">
        <f t="shared" si="2"/>
        <v/>
      </c>
      <c r="E13" s="680" t="str">
        <f t="shared" si="3"/>
        <v/>
      </c>
    </row>
    <row r="14" spans="1:5">
      <c r="A14" s="92"/>
      <c r="B14" s="681" t="str">
        <f t="shared" si="0"/>
        <v/>
      </c>
      <c r="C14" s="678" t="str">
        <f t="shared" si="1"/>
        <v/>
      </c>
      <c r="D14" s="679" t="str">
        <f t="shared" si="2"/>
        <v/>
      </c>
      <c r="E14" s="680" t="str">
        <f t="shared" si="3"/>
        <v/>
      </c>
    </row>
    <row r="15" spans="1:5">
      <c r="A15" s="92"/>
      <c r="B15" s="681" t="str">
        <f t="shared" si="0"/>
        <v/>
      </c>
      <c r="C15" s="678" t="str">
        <f t="shared" si="1"/>
        <v/>
      </c>
      <c r="D15" s="679" t="str">
        <f t="shared" si="2"/>
        <v/>
      </c>
      <c r="E15" s="680" t="str">
        <f t="shared" si="3"/>
        <v/>
      </c>
    </row>
    <row r="16" spans="1:5">
      <c r="A16" s="92"/>
      <c r="B16" s="681" t="str">
        <f t="shared" si="0"/>
        <v/>
      </c>
      <c r="C16" s="678" t="str">
        <f t="shared" si="1"/>
        <v/>
      </c>
      <c r="D16" s="679" t="str">
        <f t="shared" si="2"/>
        <v/>
      </c>
      <c r="E16" s="680" t="str">
        <f t="shared" si="3"/>
        <v/>
      </c>
    </row>
    <row r="17" spans="1:5">
      <c r="A17" s="92"/>
      <c r="B17" s="681" t="str">
        <f t="shared" si="0"/>
        <v/>
      </c>
      <c r="C17" s="678" t="str">
        <f t="shared" si="1"/>
        <v/>
      </c>
      <c r="D17" s="679" t="str">
        <f t="shared" si="2"/>
        <v/>
      </c>
      <c r="E17" s="680" t="str">
        <f t="shared" si="3"/>
        <v/>
      </c>
    </row>
    <row r="18" spans="1:5">
      <c r="A18" s="92"/>
      <c r="B18" s="681" t="str">
        <f t="shared" si="0"/>
        <v/>
      </c>
      <c r="C18" s="678" t="str">
        <f t="shared" si="1"/>
        <v/>
      </c>
      <c r="D18" s="679" t="str">
        <f t="shared" si="2"/>
        <v/>
      </c>
      <c r="E18" s="680" t="str">
        <f t="shared" si="3"/>
        <v/>
      </c>
    </row>
    <row r="19" spans="1:5">
      <c r="A19" s="92"/>
      <c r="B19" s="681" t="str">
        <f t="shared" si="0"/>
        <v/>
      </c>
      <c r="C19" s="678" t="str">
        <f t="shared" si="1"/>
        <v/>
      </c>
      <c r="D19" s="679" t="str">
        <f t="shared" si="2"/>
        <v/>
      </c>
      <c r="E19" s="680" t="str">
        <f t="shared" si="3"/>
        <v/>
      </c>
    </row>
    <row r="20" spans="1:5">
      <c r="A20" s="92"/>
      <c r="B20" s="681" t="str">
        <f t="shared" si="0"/>
        <v/>
      </c>
      <c r="C20" s="678" t="str">
        <f t="shared" si="1"/>
        <v/>
      </c>
      <c r="D20" s="679" t="str">
        <f t="shared" si="2"/>
        <v/>
      </c>
      <c r="E20" s="680" t="str">
        <f t="shared" si="3"/>
        <v/>
      </c>
    </row>
    <row r="21" spans="1:5">
      <c r="A21" s="92"/>
      <c r="B21" s="681" t="str">
        <f t="shared" si="0"/>
        <v/>
      </c>
      <c r="C21" s="678" t="str">
        <f t="shared" si="1"/>
        <v/>
      </c>
      <c r="D21" s="679" t="str">
        <f t="shared" si="2"/>
        <v/>
      </c>
      <c r="E21" s="680" t="str">
        <f t="shared" si="3"/>
        <v/>
      </c>
    </row>
    <row r="22" spans="1:5">
      <c r="A22" s="92"/>
      <c r="B22" s="681" t="str">
        <f t="shared" si="0"/>
        <v/>
      </c>
      <c r="C22" s="678" t="str">
        <f t="shared" si="1"/>
        <v/>
      </c>
      <c r="D22" s="679" t="str">
        <f t="shared" si="2"/>
        <v/>
      </c>
      <c r="E22" s="680" t="str">
        <f t="shared" si="3"/>
        <v/>
      </c>
    </row>
    <row r="23" spans="1:5">
      <c r="A23" s="92"/>
      <c r="B23" s="681" t="str">
        <f t="shared" si="0"/>
        <v/>
      </c>
      <c r="C23" s="678" t="str">
        <f t="shared" si="1"/>
        <v/>
      </c>
      <c r="D23" s="679" t="str">
        <f t="shared" si="2"/>
        <v/>
      </c>
      <c r="E23" s="680" t="str">
        <f t="shared" si="3"/>
        <v/>
      </c>
    </row>
    <row r="24" spans="1:5" ht="14.5" thickBot="1">
      <c r="A24" s="92"/>
      <c r="B24" s="682"/>
      <c r="C24" s="683" t="str">
        <f t="shared" si="1"/>
        <v/>
      </c>
      <c r="D24" s="684" t="str">
        <f t="shared" si="2"/>
        <v/>
      </c>
      <c r="E24" s="685" t="str">
        <f t="shared" si="3"/>
        <v/>
      </c>
    </row>
  </sheetData>
  <phoneticPr fontId="56"/>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E35"/>
  <sheetViews>
    <sheetView topLeftCell="A21" zoomScale="40" zoomScaleNormal="40" workbookViewId="0">
      <selection activeCell="A28" sqref="A28"/>
    </sheetView>
  </sheetViews>
  <sheetFormatPr defaultColWidth="9" defaultRowHeight="14"/>
  <cols>
    <col min="1" max="1" width="7.5" customWidth="1"/>
    <col min="2" max="2" width="24.58203125" customWidth="1"/>
    <col min="3" max="3" width="20.58203125" customWidth="1"/>
    <col min="4" max="4" width="8" customWidth="1"/>
    <col min="5" max="6" width="12.58203125" customWidth="1"/>
    <col min="7" max="7" width="8.25" customWidth="1"/>
    <col min="8" max="8" width="18.58203125" customWidth="1"/>
    <col min="9" max="9" width="9" customWidth="1"/>
    <col min="10" max="10" width="9.58203125" customWidth="1"/>
    <col min="11" max="11" width="7.08203125" customWidth="1"/>
    <col min="12" max="12" width="9.58203125" customWidth="1"/>
    <col min="13" max="13" width="7.08203125" customWidth="1"/>
    <col min="14" max="14" width="9.58203125" customWidth="1"/>
    <col min="15" max="15" width="8.08203125" customWidth="1"/>
    <col min="16" max="16" width="9.58203125" customWidth="1"/>
    <col min="17" max="17" width="11.58203125" customWidth="1"/>
    <col min="18" max="18" width="7.08203125" customWidth="1"/>
    <col min="19" max="19" width="11.58203125" customWidth="1"/>
    <col min="20" max="20" width="7.08203125" customWidth="1"/>
    <col min="21" max="21" width="11.58203125" customWidth="1"/>
    <col min="22" max="22" width="7.08203125" customWidth="1"/>
    <col min="23" max="23" width="11.58203125" customWidth="1"/>
    <col min="24" max="26" width="13.58203125" hidden="1" customWidth="1"/>
    <col min="27" max="27" width="19" customWidth="1"/>
    <col min="28" max="28" width="36.58203125" customWidth="1"/>
  </cols>
  <sheetData>
    <row r="1" spans="1:28" ht="24" customHeight="1">
      <c r="AB1" s="95" t="s">
        <v>121</v>
      </c>
    </row>
    <row r="2" spans="1:28" ht="24" customHeight="1">
      <c r="B2" s="968" t="s">
        <v>122</v>
      </c>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row>
    <row r="3" spans="1:28" ht="15" customHeight="1" thickBot="1"/>
    <row r="4" spans="1:28" s="99" customFormat="1" ht="24" customHeight="1">
      <c r="A4" s="100"/>
      <c r="B4" s="992" t="s">
        <v>3</v>
      </c>
      <c r="C4" s="995" t="s">
        <v>123</v>
      </c>
      <c r="D4" s="985" t="s">
        <v>6</v>
      </c>
      <c r="E4" s="969" t="s">
        <v>124</v>
      </c>
      <c r="F4" s="970"/>
      <c r="G4" s="971"/>
      <c r="H4" s="694" t="s">
        <v>125</v>
      </c>
      <c r="I4" s="997" t="s">
        <v>126</v>
      </c>
      <c r="J4" s="972" t="s">
        <v>127</v>
      </c>
      <c r="K4" s="973"/>
      <c r="L4" s="973"/>
      <c r="M4" s="973"/>
      <c r="N4" s="973"/>
      <c r="O4" s="973"/>
      <c r="P4" s="973"/>
      <c r="Q4" s="973"/>
      <c r="R4" s="973"/>
      <c r="S4" s="973"/>
      <c r="T4" s="973"/>
      <c r="U4" s="973"/>
      <c r="V4" s="973"/>
      <c r="W4" s="973"/>
      <c r="X4" s="973"/>
      <c r="Y4" s="973"/>
      <c r="Z4" s="974"/>
      <c r="AA4" s="975" t="s">
        <v>128</v>
      </c>
      <c r="AB4" s="993" t="s">
        <v>129</v>
      </c>
    </row>
    <row r="5" spans="1:28" ht="24" customHeight="1" thickBot="1">
      <c r="A5" s="91"/>
      <c r="B5" s="977"/>
      <c r="C5" s="996"/>
      <c r="D5" s="986"/>
      <c r="E5" s="693" t="s">
        <v>130</v>
      </c>
      <c r="F5" s="695" t="s">
        <v>131</v>
      </c>
      <c r="G5" s="296" t="s">
        <v>132</v>
      </c>
      <c r="H5" s="297" t="s">
        <v>133</v>
      </c>
      <c r="I5" s="998"/>
      <c r="J5" s="977" t="s">
        <v>134</v>
      </c>
      <c r="K5" s="978"/>
      <c r="L5" s="978"/>
      <c r="M5" s="978"/>
      <c r="N5" s="978"/>
      <c r="O5" s="978"/>
      <c r="P5" s="979"/>
      <c r="Q5" s="980" t="s">
        <v>135</v>
      </c>
      <c r="R5" s="981"/>
      <c r="S5" s="981"/>
      <c r="T5" s="981"/>
      <c r="U5" s="981"/>
      <c r="V5" s="981"/>
      <c r="W5" s="982"/>
      <c r="X5" s="983" t="s">
        <v>136</v>
      </c>
      <c r="Y5" s="981"/>
      <c r="Z5" s="984"/>
      <c r="AA5" s="976"/>
      <c r="AB5" s="994"/>
    </row>
    <row r="6" spans="1:28" ht="24" customHeight="1" thickTop="1">
      <c r="A6" s="92"/>
      <c r="B6" s="298" t="str">
        <f t="shared" ref="B6:B24" si="0">IF($A6="","",VLOOKUP($A6,従事者基礎情報,2))</f>
        <v/>
      </c>
      <c r="C6" s="299" t="str">
        <f t="shared" ref="C6:C24" si="1">IF($A6="","",VLOOKUP($A6,従事者基礎情報,3))</f>
        <v/>
      </c>
      <c r="D6" s="300" t="str">
        <f t="shared" ref="D6:D11" si="2">IF($A6="","",VLOOKUP($A6,従事者基礎情報,5))</f>
        <v/>
      </c>
      <c r="E6" s="484"/>
      <c r="F6" s="485"/>
      <c r="G6" s="101" t="str">
        <f t="shared" ref="G6:G11" si="3">IF(ISBLANK(E6),"",F6-E6+1)</f>
        <v/>
      </c>
      <c r="H6" s="488"/>
      <c r="I6" s="301"/>
      <c r="J6" s="428" t="str">
        <f>IF($D6="","",VLOOKUP($D6,単価表,3))</f>
        <v/>
      </c>
      <c r="K6" s="429" t="str">
        <f t="shared" ref="K6:K11" si="4">IF($G6="","",IF($G6&lt;31,$G6,30))</f>
        <v/>
      </c>
      <c r="L6" s="430" t="str">
        <f t="shared" ref="L6:L11" si="5">IF($D6="","",J6*0.9)</f>
        <v/>
      </c>
      <c r="M6" s="431" t="str">
        <f t="shared" ref="M6:M24" si="6">IF($D6="","",IF($G6&lt;31,0,IF($G6&lt;61,$G6-30,30)))</f>
        <v/>
      </c>
      <c r="N6" s="430" t="str">
        <f>IF($D6="","",J6*0.8)</f>
        <v/>
      </c>
      <c r="O6" s="432" t="str">
        <f t="shared" ref="O6:O24" si="7">IF($D6="","",IF($G6&lt;61,0,$G6-60))</f>
        <v/>
      </c>
      <c r="P6" s="433" t="str">
        <f>IF($E6="","",J6*K6+L6*M6+N6*O6)</f>
        <v/>
      </c>
      <c r="Q6" s="434" t="str">
        <f t="shared" ref="Q6:Q11" si="8">IF(E6="","",VLOOKUP($D6,単価表,4))</f>
        <v/>
      </c>
      <c r="R6" s="429" t="str">
        <f t="shared" ref="R6:R24" si="9">IF($D6="","",IF($G6&lt;33,$G6-2,30))</f>
        <v/>
      </c>
      <c r="S6" s="430" t="str">
        <f>IF($D6="","",Q6*0.9)</f>
        <v/>
      </c>
      <c r="T6" s="431" t="str">
        <f t="shared" ref="T6:T24" si="10">IF($D6="","",IF($G6&lt;33,0,IF($G6&lt;62,$G6-32,30)))</f>
        <v/>
      </c>
      <c r="U6" s="430" t="str">
        <f>IF($D6="","",Q6*0.8)</f>
        <v/>
      </c>
      <c r="V6" s="435" t="str">
        <f>IF($E6="","",IF($G6&lt;62,0,$G6-62))</f>
        <v/>
      </c>
      <c r="W6" s="433" t="str">
        <f>IF($E6="","",Q6*R6+S6*T6+U6*V6)</f>
        <v/>
      </c>
      <c r="X6" s="436"/>
      <c r="Y6" s="93"/>
      <c r="Z6" s="96" t="str">
        <f t="shared" ref="Z6:Z11" si="11">IF(Y6="","",X6*Y6)</f>
        <v/>
      </c>
      <c r="AA6" s="97" t="str">
        <f t="shared" ref="AA6:AA24" si="12">IF(G6="","",P6+W6)</f>
        <v/>
      </c>
      <c r="AB6" s="213"/>
    </row>
    <row r="7" spans="1:28" ht="24" customHeight="1">
      <c r="A7" s="92"/>
      <c r="B7" s="302" t="str">
        <f t="shared" si="0"/>
        <v/>
      </c>
      <c r="C7" s="303" t="str">
        <f t="shared" si="1"/>
        <v/>
      </c>
      <c r="D7" s="304" t="str">
        <f>IF($A7="","",VLOOKUP($A7,従事者基礎情報,5))</f>
        <v/>
      </c>
      <c r="E7" s="486"/>
      <c r="F7" s="487"/>
      <c r="G7" s="102" t="str">
        <f t="shared" si="3"/>
        <v/>
      </c>
      <c r="H7" s="489"/>
      <c r="I7" s="301"/>
      <c r="J7" s="428" t="str">
        <f t="shared" ref="J7:J12" si="13">IF($D7="","",VLOOKUP($D7,単価表,3))</f>
        <v/>
      </c>
      <c r="K7" s="437" t="str">
        <f t="shared" si="4"/>
        <v/>
      </c>
      <c r="L7" s="438" t="str">
        <f t="shared" si="5"/>
        <v/>
      </c>
      <c r="M7" s="439" t="str">
        <f t="shared" si="6"/>
        <v/>
      </c>
      <c r="N7" s="438" t="str">
        <f t="shared" ref="N7:N24" si="14">IF($D7="","",J7*0.8)</f>
        <v/>
      </c>
      <c r="O7" s="440" t="str">
        <f t="shared" si="7"/>
        <v/>
      </c>
      <c r="P7" s="441" t="str">
        <f>IF($F7="","",J7*K7+L7*M7+N7*O7)</f>
        <v/>
      </c>
      <c r="Q7" s="442" t="str">
        <f t="shared" si="8"/>
        <v/>
      </c>
      <c r="R7" s="437" t="str">
        <f t="shared" si="9"/>
        <v/>
      </c>
      <c r="S7" s="438" t="str">
        <f t="shared" ref="S7:S24" si="15">IF($D7="","",Q7*0.9)</f>
        <v/>
      </c>
      <c r="T7" s="439" t="str">
        <f t="shared" si="10"/>
        <v/>
      </c>
      <c r="U7" s="438" t="str">
        <f t="shared" ref="U7:U24" si="16">IF($D7="","",Q7*0.8)</f>
        <v/>
      </c>
      <c r="V7" s="443" t="str">
        <f t="shared" ref="V7:V24" si="17">IF($E7="","",IF($G7&lt;62,0,$G7-62))</f>
        <v/>
      </c>
      <c r="W7" s="433" t="str">
        <f>IF($E7="","",Q7*R7+S7*T7+U7*V7)</f>
        <v/>
      </c>
      <c r="X7" s="94"/>
      <c r="Y7" s="93"/>
      <c r="Z7" s="96" t="str">
        <f t="shared" si="11"/>
        <v/>
      </c>
      <c r="AA7" s="98" t="str">
        <f t="shared" si="12"/>
        <v/>
      </c>
      <c r="AB7" s="214"/>
    </row>
    <row r="8" spans="1:28" ht="24" customHeight="1">
      <c r="A8" s="92"/>
      <c r="B8" s="302" t="str">
        <f t="shared" si="0"/>
        <v/>
      </c>
      <c r="C8" s="303" t="str">
        <f t="shared" si="1"/>
        <v/>
      </c>
      <c r="D8" s="304" t="str">
        <f t="shared" si="2"/>
        <v/>
      </c>
      <c r="E8" s="486"/>
      <c r="F8" s="487"/>
      <c r="G8" s="102" t="str">
        <f t="shared" si="3"/>
        <v/>
      </c>
      <c r="H8" s="489"/>
      <c r="I8" s="301"/>
      <c r="J8" s="428" t="str">
        <f t="shared" si="13"/>
        <v/>
      </c>
      <c r="K8" s="437" t="str">
        <f t="shared" si="4"/>
        <v/>
      </c>
      <c r="L8" s="438" t="str">
        <f t="shared" si="5"/>
        <v/>
      </c>
      <c r="M8" s="439" t="str">
        <f t="shared" si="6"/>
        <v/>
      </c>
      <c r="N8" s="438" t="str">
        <f t="shared" si="14"/>
        <v/>
      </c>
      <c r="O8" s="440" t="str">
        <f t="shared" si="7"/>
        <v/>
      </c>
      <c r="P8" s="441" t="str">
        <f>IF($F8="","",J8*K8+L8*M8+N8*O8)</f>
        <v/>
      </c>
      <c r="Q8" s="442" t="str">
        <f t="shared" si="8"/>
        <v/>
      </c>
      <c r="R8" s="437" t="str">
        <f t="shared" si="9"/>
        <v/>
      </c>
      <c r="S8" s="438" t="str">
        <f t="shared" si="15"/>
        <v/>
      </c>
      <c r="T8" s="439" t="str">
        <f t="shared" si="10"/>
        <v/>
      </c>
      <c r="U8" s="438" t="str">
        <f t="shared" si="16"/>
        <v/>
      </c>
      <c r="V8" s="443" t="str">
        <f t="shared" si="17"/>
        <v/>
      </c>
      <c r="W8" s="433" t="str">
        <f t="shared" ref="W8:W24" si="18">IF($E8="","",Q8*R8+S8*T8+U8*V8)</f>
        <v/>
      </c>
      <c r="X8" s="94"/>
      <c r="Y8" s="93"/>
      <c r="Z8" s="96" t="str">
        <f t="shared" si="11"/>
        <v/>
      </c>
      <c r="AA8" s="98" t="str">
        <f t="shared" si="12"/>
        <v/>
      </c>
      <c r="AB8" s="214"/>
    </row>
    <row r="9" spans="1:28" ht="24" customHeight="1">
      <c r="A9" s="92"/>
      <c r="B9" s="302" t="str">
        <f t="shared" si="0"/>
        <v/>
      </c>
      <c r="C9" s="303" t="str">
        <f t="shared" si="1"/>
        <v/>
      </c>
      <c r="D9" s="304" t="str">
        <f t="shared" si="2"/>
        <v/>
      </c>
      <c r="E9" s="486"/>
      <c r="F9" s="487"/>
      <c r="G9" s="102" t="str">
        <f t="shared" si="3"/>
        <v/>
      </c>
      <c r="H9" s="489"/>
      <c r="I9" s="301"/>
      <c r="J9" s="428" t="str">
        <f t="shared" si="13"/>
        <v/>
      </c>
      <c r="K9" s="437" t="str">
        <f t="shared" si="4"/>
        <v/>
      </c>
      <c r="L9" s="438" t="str">
        <f t="shared" si="5"/>
        <v/>
      </c>
      <c r="M9" s="439" t="str">
        <f t="shared" si="6"/>
        <v/>
      </c>
      <c r="N9" s="438" t="str">
        <f t="shared" si="14"/>
        <v/>
      </c>
      <c r="O9" s="440" t="str">
        <f t="shared" si="7"/>
        <v/>
      </c>
      <c r="P9" s="441" t="str">
        <f>IF($F9="","",J9*K9+L9*M9+N9*O9)</f>
        <v/>
      </c>
      <c r="Q9" s="442" t="str">
        <f t="shared" si="8"/>
        <v/>
      </c>
      <c r="R9" s="437" t="str">
        <f t="shared" si="9"/>
        <v/>
      </c>
      <c r="S9" s="438" t="str">
        <f t="shared" si="15"/>
        <v/>
      </c>
      <c r="T9" s="439" t="str">
        <f t="shared" si="10"/>
        <v/>
      </c>
      <c r="U9" s="438" t="str">
        <f t="shared" si="16"/>
        <v/>
      </c>
      <c r="V9" s="443" t="str">
        <f t="shared" si="17"/>
        <v/>
      </c>
      <c r="W9" s="433" t="str">
        <f t="shared" si="18"/>
        <v/>
      </c>
      <c r="X9" s="94"/>
      <c r="Y9" s="93"/>
      <c r="Z9" s="96" t="str">
        <f t="shared" si="11"/>
        <v/>
      </c>
      <c r="AA9" s="98" t="str">
        <f t="shared" si="12"/>
        <v/>
      </c>
      <c r="AB9" s="214"/>
    </row>
    <row r="10" spans="1:28" ht="24" customHeight="1">
      <c r="A10" s="92"/>
      <c r="B10" s="302" t="str">
        <f t="shared" si="0"/>
        <v/>
      </c>
      <c r="C10" s="303" t="str">
        <f t="shared" si="1"/>
        <v/>
      </c>
      <c r="D10" s="304" t="str">
        <f t="shared" si="2"/>
        <v/>
      </c>
      <c r="E10" s="484"/>
      <c r="F10" s="485"/>
      <c r="G10" s="102" t="str">
        <f t="shared" si="3"/>
        <v/>
      </c>
      <c r="H10" s="489"/>
      <c r="I10" s="301"/>
      <c r="J10" s="428" t="str">
        <f t="shared" si="13"/>
        <v/>
      </c>
      <c r="K10" s="437" t="str">
        <f t="shared" si="4"/>
        <v/>
      </c>
      <c r="L10" s="438" t="str">
        <f t="shared" si="5"/>
        <v/>
      </c>
      <c r="M10" s="439" t="str">
        <f t="shared" si="6"/>
        <v/>
      </c>
      <c r="N10" s="438" t="str">
        <f t="shared" si="14"/>
        <v/>
      </c>
      <c r="O10" s="440" t="str">
        <f t="shared" si="7"/>
        <v/>
      </c>
      <c r="P10" s="441" t="str">
        <f>IF($F10="","",J10*K10+L10*M10+N10*O10)</f>
        <v/>
      </c>
      <c r="Q10" s="442" t="str">
        <f t="shared" si="8"/>
        <v/>
      </c>
      <c r="R10" s="437" t="str">
        <f t="shared" si="9"/>
        <v/>
      </c>
      <c r="S10" s="438" t="str">
        <f t="shared" si="15"/>
        <v/>
      </c>
      <c r="T10" s="439" t="str">
        <f t="shared" si="10"/>
        <v/>
      </c>
      <c r="U10" s="438" t="str">
        <f t="shared" si="16"/>
        <v/>
      </c>
      <c r="V10" s="443" t="str">
        <f t="shared" si="17"/>
        <v/>
      </c>
      <c r="W10" s="433" t="str">
        <f t="shared" si="18"/>
        <v/>
      </c>
      <c r="X10" s="94"/>
      <c r="Y10" s="93"/>
      <c r="Z10" s="96" t="str">
        <f t="shared" si="11"/>
        <v/>
      </c>
      <c r="AA10" s="98" t="str">
        <f t="shared" si="12"/>
        <v/>
      </c>
      <c r="AB10" s="214"/>
    </row>
    <row r="11" spans="1:28" ht="24" customHeight="1">
      <c r="A11" s="92"/>
      <c r="B11" s="302" t="str">
        <f t="shared" si="0"/>
        <v/>
      </c>
      <c r="C11" s="303" t="str">
        <f t="shared" si="1"/>
        <v/>
      </c>
      <c r="D11" s="304" t="str">
        <f t="shared" si="2"/>
        <v/>
      </c>
      <c r="E11" s="486"/>
      <c r="F11" s="487"/>
      <c r="G11" s="102" t="str">
        <f t="shared" si="3"/>
        <v/>
      </c>
      <c r="H11" s="489"/>
      <c r="I11" s="301"/>
      <c r="J11" s="428" t="str">
        <f t="shared" si="13"/>
        <v/>
      </c>
      <c r="K11" s="437" t="str">
        <f t="shared" si="4"/>
        <v/>
      </c>
      <c r="L11" s="438" t="str">
        <f t="shared" si="5"/>
        <v/>
      </c>
      <c r="M11" s="439" t="str">
        <f t="shared" si="6"/>
        <v/>
      </c>
      <c r="N11" s="438" t="str">
        <f t="shared" si="14"/>
        <v/>
      </c>
      <c r="O11" s="440" t="str">
        <f t="shared" si="7"/>
        <v/>
      </c>
      <c r="P11" s="441" t="str">
        <f>IF($F11="","",J11*K11+L11*M11+N11*O11)</f>
        <v/>
      </c>
      <c r="Q11" s="442" t="str">
        <f t="shared" si="8"/>
        <v/>
      </c>
      <c r="R11" s="437" t="str">
        <f t="shared" si="9"/>
        <v/>
      </c>
      <c r="S11" s="438" t="str">
        <f t="shared" si="15"/>
        <v/>
      </c>
      <c r="T11" s="439" t="str">
        <f t="shared" si="10"/>
        <v/>
      </c>
      <c r="U11" s="438" t="str">
        <f t="shared" si="16"/>
        <v/>
      </c>
      <c r="V11" s="443" t="str">
        <f t="shared" si="17"/>
        <v/>
      </c>
      <c r="W11" s="433" t="str">
        <f t="shared" si="18"/>
        <v/>
      </c>
      <c r="X11" s="94"/>
      <c r="Y11" s="93"/>
      <c r="Z11" s="96" t="str">
        <f t="shared" si="11"/>
        <v/>
      </c>
      <c r="AA11" s="98" t="str">
        <f t="shared" si="12"/>
        <v/>
      </c>
      <c r="AB11" s="214"/>
    </row>
    <row r="12" spans="1:28" ht="24" customHeight="1">
      <c r="A12" s="92"/>
      <c r="B12" s="302" t="str">
        <f t="shared" si="0"/>
        <v/>
      </c>
      <c r="C12" s="303" t="str">
        <f t="shared" si="1"/>
        <v/>
      </c>
      <c r="D12" s="304" t="str">
        <f t="shared" ref="D12:D24" si="19">IF($A12="","",VLOOKUP($A12,従事者基礎情報,5))</f>
        <v/>
      </c>
      <c r="E12" s="486"/>
      <c r="F12" s="487"/>
      <c r="G12" s="102" t="str">
        <f t="shared" ref="G12:G24" si="20">IF(ISBLANK(E12),"",F12-E12+1)</f>
        <v/>
      </c>
      <c r="H12" s="489"/>
      <c r="I12" s="301"/>
      <c r="J12" s="305" t="str">
        <f t="shared" si="13"/>
        <v/>
      </c>
      <c r="K12" s="306" t="str">
        <f t="shared" ref="K12:K24" si="21">IF($G12="","",IF($G12&lt;31,$G12,30))</f>
        <v/>
      </c>
      <c r="L12" s="307" t="str">
        <f t="shared" ref="L12:L24" si="22">IF($D12="","",J12*0.9)</f>
        <v/>
      </c>
      <c r="M12" s="308" t="str">
        <f t="shared" si="6"/>
        <v/>
      </c>
      <c r="N12" s="307" t="str">
        <f t="shared" si="14"/>
        <v/>
      </c>
      <c r="O12" s="309" t="str">
        <f t="shared" si="7"/>
        <v/>
      </c>
      <c r="P12" s="310" t="str">
        <f t="shared" ref="P12:P24" si="23">IF($F12="","",J12*K12+L12*M12+N12*O12)</f>
        <v/>
      </c>
      <c r="Q12" s="311" t="str">
        <f t="shared" ref="Q12:Q24" si="24">IF(E12="","",VLOOKUP($D12,単価表,4))</f>
        <v/>
      </c>
      <c r="R12" s="306" t="str">
        <f t="shared" si="9"/>
        <v/>
      </c>
      <c r="S12" s="307" t="str">
        <f t="shared" si="15"/>
        <v/>
      </c>
      <c r="T12" s="308" t="str">
        <f t="shared" si="10"/>
        <v/>
      </c>
      <c r="U12" s="307" t="str">
        <f t="shared" si="16"/>
        <v/>
      </c>
      <c r="V12" s="312" t="str">
        <f t="shared" si="17"/>
        <v/>
      </c>
      <c r="W12" s="313" t="str">
        <f t="shared" si="18"/>
        <v/>
      </c>
      <c r="X12" s="210"/>
      <c r="Y12" s="210"/>
      <c r="Z12" s="211"/>
      <c r="AA12" s="216" t="str">
        <f t="shared" si="12"/>
        <v/>
      </c>
      <c r="AB12" s="214"/>
    </row>
    <row r="13" spans="1:28" ht="24" customHeight="1">
      <c r="A13" s="92"/>
      <c r="B13" s="302" t="str">
        <f t="shared" si="0"/>
        <v/>
      </c>
      <c r="C13" s="303" t="str">
        <f t="shared" si="1"/>
        <v/>
      </c>
      <c r="D13" s="304" t="str">
        <f t="shared" si="19"/>
        <v/>
      </c>
      <c r="E13" s="486"/>
      <c r="F13" s="487"/>
      <c r="G13" s="102" t="str">
        <f t="shared" si="20"/>
        <v/>
      </c>
      <c r="H13" s="489"/>
      <c r="I13" s="301"/>
      <c r="J13" s="305" t="str">
        <f t="shared" ref="J13:J24" si="25">IF($D13="","",VLOOKUP($D13,単価表,3))</f>
        <v/>
      </c>
      <c r="K13" s="306" t="str">
        <f t="shared" si="21"/>
        <v/>
      </c>
      <c r="L13" s="307" t="str">
        <f t="shared" si="22"/>
        <v/>
      </c>
      <c r="M13" s="308" t="str">
        <f t="shared" si="6"/>
        <v/>
      </c>
      <c r="N13" s="307" t="str">
        <f t="shared" si="14"/>
        <v/>
      </c>
      <c r="O13" s="309" t="str">
        <f t="shared" si="7"/>
        <v/>
      </c>
      <c r="P13" s="310" t="str">
        <f t="shared" si="23"/>
        <v/>
      </c>
      <c r="Q13" s="311" t="str">
        <f t="shared" si="24"/>
        <v/>
      </c>
      <c r="R13" s="306" t="str">
        <f t="shared" si="9"/>
        <v/>
      </c>
      <c r="S13" s="307" t="str">
        <f t="shared" si="15"/>
        <v/>
      </c>
      <c r="T13" s="308" t="str">
        <f t="shared" si="10"/>
        <v/>
      </c>
      <c r="U13" s="307" t="str">
        <f t="shared" si="16"/>
        <v/>
      </c>
      <c r="V13" s="312" t="str">
        <f t="shared" si="17"/>
        <v/>
      </c>
      <c r="W13" s="313" t="str">
        <f t="shared" si="18"/>
        <v/>
      </c>
      <c r="X13" s="210"/>
      <c r="Y13" s="210"/>
      <c r="Z13" s="211"/>
      <c r="AA13" s="216" t="str">
        <f t="shared" si="12"/>
        <v/>
      </c>
      <c r="AB13" s="214"/>
    </row>
    <row r="14" spans="1:28" ht="24" customHeight="1">
      <c r="A14" s="92"/>
      <c r="B14" s="302" t="str">
        <f t="shared" si="0"/>
        <v/>
      </c>
      <c r="C14" s="303" t="str">
        <f t="shared" si="1"/>
        <v/>
      </c>
      <c r="D14" s="304" t="str">
        <f t="shared" si="19"/>
        <v/>
      </c>
      <c r="E14" s="486"/>
      <c r="F14" s="487"/>
      <c r="G14" s="102" t="str">
        <f t="shared" si="20"/>
        <v/>
      </c>
      <c r="H14" s="489"/>
      <c r="I14" s="301"/>
      <c r="J14" s="305" t="str">
        <f t="shared" si="25"/>
        <v/>
      </c>
      <c r="K14" s="306" t="str">
        <f t="shared" si="21"/>
        <v/>
      </c>
      <c r="L14" s="307" t="str">
        <f t="shared" si="22"/>
        <v/>
      </c>
      <c r="M14" s="308" t="str">
        <f t="shared" si="6"/>
        <v/>
      </c>
      <c r="N14" s="307" t="str">
        <f t="shared" si="14"/>
        <v/>
      </c>
      <c r="O14" s="309" t="str">
        <f t="shared" si="7"/>
        <v/>
      </c>
      <c r="P14" s="310" t="str">
        <f t="shared" si="23"/>
        <v/>
      </c>
      <c r="Q14" s="311" t="str">
        <f t="shared" si="24"/>
        <v/>
      </c>
      <c r="R14" s="306" t="str">
        <f t="shared" si="9"/>
        <v/>
      </c>
      <c r="S14" s="307" t="str">
        <f t="shared" si="15"/>
        <v/>
      </c>
      <c r="T14" s="308" t="str">
        <f t="shared" si="10"/>
        <v/>
      </c>
      <c r="U14" s="307" t="str">
        <f t="shared" si="16"/>
        <v/>
      </c>
      <c r="V14" s="312" t="str">
        <f t="shared" si="17"/>
        <v/>
      </c>
      <c r="W14" s="313" t="str">
        <f t="shared" si="18"/>
        <v/>
      </c>
      <c r="X14" s="210"/>
      <c r="Y14" s="210"/>
      <c r="Z14" s="211"/>
      <c r="AA14" s="216" t="str">
        <f t="shared" si="12"/>
        <v/>
      </c>
      <c r="AB14" s="214"/>
    </row>
    <row r="15" spans="1:28" ht="24" customHeight="1">
      <c r="A15" s="92"/>
      <c r="B15" s="302" t="str">
        <f t="shared" si="0"/>
        <v/>
      </c>
      <c r="C15" s="303" t="str">
        <f t="shared" si="1"/>
        <v/>
      </c>
      <c r="D15" s="304" t="str">
        <f t="shared" si="19"/>
        <v/>
      </c>
      <c r="E15" s="486"/>
      <c r="F15" s="487"/>
      <c r="G15" s="102" t="str">
        <f t="shared" si="20"/>
        <v/>
      </c>
      <c r="H15" s="489"/>
      <c r="I15" s="301"/>
      <c r="J15" s="305" t="str">
        <f t="shared" si="25"/>
        <v/>
      </c>
      <c r="K15" s="306" t="str">
        <f t="shared" si="21"/>
        <v/>
      </c>
      <c r="L15" s="307" t="str">
        <f t="shared" si="22"/>
        <v/>
      </c>
      <c r="M15" s="308" t="str">
        <f t="shared" si="6"/>
        <v/>
      </c>
      <c r="N15" s="307" t="str">
        <f t="shared" si="14"/>
        <v/>
      </c>
      <c r="O15" s="309" t="str">
        <f t="shared" si="7"/>
        <v/>
      </c>
      <c r="P15" s="310" t="str">
        <f t="shared" si="23"/>
        <v/>
      </c>
      <c r="Q15" s="311" t="str">
        <f t="shared" si="24"/>
        <v/>
      </c>
      <c r="R15" s="306" t="str">
        <f t="shared" si="9"/>
        <v/>
      </c>
      <c r="S15" s="307" t="str">
        <f t="shared" si="15"/>
        <v/>
      </c>
      <c r="T15" s="308" t="str">
        <f t="shared" si="10"/>
        <v/>
      </c>
      <c r="U15" s="307" t="str">
        <f t="shared" si="16"/>
        <v/>
      </c>
      <c r="V15" s="312" t="str">
        <f t="shared" si="17"/>
        <v/>
      </c>
      <c r="W15" s="313" t="str">
        <f t="shared" si="18"/>
        <v/>
      </c>
      <c r="X15" s="210"/>
      <c r="Y15" s="210"/>
      <c r="Z15" s="211"/>
      <c r="AA15" s="216" t="str">
        <f t="shared" si="12"/>
        <v/>
      </c>
      <c r="AB15" s="214"/>
    </row>
    <row r="16" spans="1:28" ht="24" customHeight="1">
      <c r="A16" s="92"/>
      <c r="B16" s="302" t="str">
        <f t="shared" si="0"/>
        <v/>
      </c>
      <c r="C16" s="303" t="str">
        <f t="shared" si="1"/>
        <v/>
      </c>
      <c r="D16" s="304" t="str">
        <f t="shared" si="19"/>
        <v/>
      </c>
      <c r="E16" s="486"/>
      <c r="F16" s="487"/>
      <c r="G16" s="102" t="str">
        <f t="shared" si="20"/>
        <v/>
      </c>
      <c r="H16" s="489"/>
      <c r="I16" s="301"/>
      <c r="J16" s="305" t="str">
        <f t="shared" si="25"/>
        <v/>
      </c>
      <c r="K16" s="306" t="str">
        <f t="shared" si="21"/>
        <v/>
      </c>
      <c r="L16" s="307" t="str">
        <f t="shared" si="22"/>
        <v/>
      </c>
      <c r="M16" s="308" t="str">
        <f t="shared" si="6"/>
        <v/>
      </c>
      <c r="N16" s="307" t="str">
        <f t="shared" si="14"/>
        <v/>
      </c>
      <c r="O16" s="309" t="str">
        <f t="shared" si="7"/>
        <v/>
      </c>
      <c r="P16" s="310" t="str">
        <f t="shared" si="23"/>
        <v/>
      </c>
      <c r="Q16" s="311" t="str">
        <f t="shared" si="24"/>
        <v/>
      </c>
      <c r="R16" s="306" t="str">
        <f t="shared" si="9"/>
        <v/>
      </c>
      <c r="S16" s="307" t="str">
        <f t="shared" si="15"/>
        <v/>
      </c>
      <c r="T16" s="308" t="str">
        <f t="shared" si="10"/>
        <v/>
      </c>
      <c r="U16" s="307" t="str">
        <f t="shared" si="16"/>
        <v/>
      </c>
      <c r="V16" s="312" t="str">
        <f t="shared" si="17"/>
        <v/>
      </c>
      <c r="W16" s="313" t="str">
        <f t="shared" si="18"/>
        <v/>
      </c>
      <c r="X16" s="210"/>
      <c r="Y16" s="210"/>
      <c r="Z16" s="211"/>
      <c r="AA16" s="216" t="str">
        <f t="shared" si="12"/>
        <v/>
      </c>
      <c r="AB16" s="214"/>
    </row>
    <row r="17" spans="1:31" ht="24" customHeight="1">
      <c r="A17" s="92"/>
      <c r="B17" s="302" t="str">
        <f t="shared" si="0"/>
        <v/>
      </c>
      <c r="C17" s="303" t="str">
        <f t="shared" si="1"/>
        <v/>
      </c>
      <c r="D17" s="304" t="str">
        <f t="shared" si="19"/>
        <v/>
      </c>
      <c r="E17" s="486"/>
      <c r="F17" s="487"/>
      <c r="G17" s="102" t="str">
        <f t="shared" si="20"/>
        <v/>
      </c>
      <c r="H17" s="489"/>
      <c r="I17" s="301"/>
      <c r="J17" s="305" t="str">
        <f t="shared" si="25"/>
        <v/>
      </c>
      <c r="K17" s="306" t="str">
        <f t="shared" si="21"/>
        <v/>
      </c>
      <c r="L17" s="307" t="str">
        <f t="shared" si="22"/>
        <v/>
      </c>
      <c r="M17" s="308" t="str">
        <f t="shared" si="6"/>
        <v/>
      </c>
      <c r="N17" s="307" t="str">
        <f t="shared" si="14"/>
        <v/>
      </c>
      <c r="O17" s="309" t="str">
        <f t="shared" si="7"/>
        <v/>
      </c>
      <c r="P17" s="310" t="str">
        <f t="shared" si="23"/>
        <v/>
      </c>
      <c r="Q17" s="311" t="str">
        <f t="shared" si="24"/>
        <v/>
      </c>
      <c r="R17" s="306" t="str">
        <f t="shared" si="9"/>
        <v/>
      </c>
      <c r="S17" s="307" t="str">
        <f t="shared" si="15"/>
        <v/>
      </c>
      <c r="T17" s="308" t="str">
        <f t="shared" si="10"/>
        <v/>
      </c>
      <c r="U17" s="307" t="str">
        <f t="shared" si="16"/>
        <v/>
      </c>
      <c r="V17" s="312" t="str">
        <f t="shared" si="17"/>
        <v/>
      </c>
      <c r="W17" s="313" t="str">
        <f t="shared" si="18"/>
        <v/>
      </c>
      <c r="X17" s="210"/>
      <c r="Y17" s="210"/>
      <c r="Z17" s="211"/>
      <c r="AA17" s="216" t="str">
        <f t="shared" si="12"/>
        <v/>
      </c>
      <c r="AB17" s="214"/>
    </row>
    <row r="18" spans="1:31" ht="24" customHeight="1">
      <c r="A18" s="92"/>
      <c r="B18" s="302" t="str">
        <f t="shared" si="0"/>
        <v/>
      </c>
      <c r="C18" s="303" t="str">
        <f t="shared" si="1"/>
        <v/>
      </c>
      <c r="D18" s="304" t="str">
        <f t="shared" si="19"/>
        <v/>
      </c>
      <c r="E18" s="486"/>
      <c r="F18" s="487"/>
      <c r="G18" s="102" t="str">
        <f t="shared" si="20"/>
        <v/>
      </c>
      <c r="H18" s="489"/>
      <c r="I18" s="301"/>
      <c r="J18" s="314" t="str">
        <f t="shared" si="25"/>
        <v/>
      </c>
      <c r="K18" s="315" t="str">
        <f t="shared" si="21"/>
        <v/>
      </c>
      <c r="L18" s="316" t="str">
        <f t="shared" si="22"/>
        <v/>
      </c>
      <c r="M18" s="317" t="str">
        <f t="shared" si="6"/>
        <v/>
      </c>
      <c r="N18" s="316" t="str">
        <f t="shared" si="14"/>
        <v/>
      </c>
      <c r="O18" s="318" t="str">
        <f t="shared" si="7"/>
        <v/>
      </c>
      <c r="P18" s="310" t="str">
        <f t="shared" si="23"/>
        <v/>
      </c>
      <c r="Q18" s="319" t="str">
        <f t="shared" si="24"/>
        <v/>
      </c>
      <c r="R18" s="315" t="str">
        <f t="shared" si="9"/>
        <v/>
      </c>
      <c r="S18" s="316" t="str">
        <f t="shared" si="15"/>
        <v/>
      </c>
      <c r="T18" s="317" t="str">
        <f t="shared" si="10"/>
        <v/>
      </c>
      <c r="U18" s="316" t="str">
        <f t="shared" si="16"/>
        <v/>
      </c>
      <c r="V18" s="320" t="str">
        <f t="shared" si="17"/>
        <v/>
      </c>
      <c r="W18" s="310" t="str">
        <f t="shared" si="18"/>
        <v/>
      </c>
      <c r="X18" s="210"/>
      <c r="Y18" s="210"/>
      <c r="Z18" s="211"/>
      <c r="AA18" s="216" t="str">
        <f t="shared" si="12"/>
        <v/>
      </c>
      <c r="AB18" s="214"/>
    </row>
    <row r="19" spans="1:31" ht="24" customHeight="1">
      <c r="A19" s="92"/>
      <c r="B19" s="302" t="str">
        <f t="shared" si="0"/>
        <v/>
      </c>
      <c r="C19" s="303" t="str">
        <f t="shared" si="1"/>
        <v/>
      </c>
      <c r="D19" s="304" t="str">
        <f>IF($A19="","",VLOOKUP($A19,従事者基礎情報,5))</f>
        <v/>
      </c>
      <c r="E19" s="486"/>
      <c r="F19" s="487"/>
      <c r="G19" s="102" t="str">
        <f t="shared" si="20"/>
        <v/>
      </c>
      <c r="H19" s="489"/>
      <c r="I19" s="301"/>
      <c r="J19" s="305" t="str">
        <f t="shared" si="25"/>
        <v/>
      </c>
      <c r="K19" s="306" t="str">
        <f t="shared" si="21"/>
        <v/>
      </c>
      <c r="L19" s="307" t="str">
        <f t="shared" si="22"/>
        <v/>
      </c>
      <c r="M19" s="308" t="str">
        <f t="shared" si="6"/>
        <v/>
      </c>
      <c r="N19" s="307" t="str">
        <f t="shared" si="14"/>
        <v/>
      </c>
      <c r="O19" s="309" t="str">
        <f t="shared" si="7"/>
        <v/>
      </c>
      <c r="P19" s="310" t="str">
        <f t="shared" si="23"/>
        <v/>
      </c>
      <c r="Q19" s="311" t="str">
        <f t="shared" si="24"/>
        <v/>
      </c>
      <c r="R19" s="306" t="str">
        <f t="shared" si="9"/>
        <v/>
      </c>
      <c r="S19" s="307" t="str">
        <f t="shared" si="15"/>
        <v/>
      </c>
      <c r="T19" s="308" t="str">
        <f t="shared" si="10"/>
        <v/>
      </c>
      <c r="U19" s="307" t="str">
        <f t="shared" si="16"/>
        <v/>
      </c>
      <c r="V19" s="312" t="str">
        <f t="shared" si="17"/>
        <v/>
      </c>
      <c r="W19" s="313" t="str">
        <f t="shared" si="18"/>
        <v/>
      </c>
      <c r="X19" s="210"/>
      <c r="Y19" s="210"/>
      <c r="Z19" s="211"/>
      <c r="AA19" s="216" t="str">
        <f t="shared" si="12"/>
        <v/>
      </c>
      <c r="AB19" s="214"/>
    </row>
    <row r="20" spans="1:31" ht="24" customHeight="1">
      <c r="A20" s="92"/>
      <c r="B20" s="302" t="str">
        <f t="shared" si="0"/>
        <v/>
      </c>
      <c r="C20" s="303" t="str">
        <f t="shared" si="1"/>
        <v/>
      </c>
      <c r="D20" s="304" t="str">
        <f t="shared" si="19"/>
        <v/>
      </c>
      <c r="E20" s="486"/>
      <c r="F20" s="487"/>
      <c r="G20" s="102" t="str">
        <f t="shared" si="20"/>
        <v/>
      </c>
      <c r="H20" s="489"/>
      <c r="I20" s="301"/>
      <c r="J20" s="305" t="str">
        <f t="shared" si="25"/>
        <v/>
      </c>
      <c r="K20" s="306" t="str">
        <f t="shared" si="21"/>
        <v/>
      </c>
      <c r="L20" s="307" t="str">
        <f t="shared" si="22"/>
        <v/>
      </c>
      <c r="M20" s="308" t="str">
        <f t="shared" si="6"/>
        <v/>
      </c>
      <c r="N20" s="307" t="str">
        <f t="shared" si="14"/>
        <v/>
      </c>
      <c r="O20" s="309" t="str">
        <f t="shared" si="7"/>
        <v/>
      </c>
      <c r="P20" s="310" t="str">
        <f t="shared" si="23"/>
        <v/>
      </c>
      <c r="Q20" s="311" t="str">
        <f t="shared" si="24"/>
        <v/>
      </c>
      <c r="R20" s="306" t="str">
        <f t="shared" si="9"/>
        <v/>
      </c>
      <c r="S20" s="307" t="str">
        <f t="shared" si="15"/>
        <v/>
      </c>
      <c r="T20" s="308" t="str">
        <f t="shared" si="10"/>
        <v/>
      </c>
      <c r="U20" s="307" t="str">
        <f t="shared" si="16"/>
        <v/>
      </c>
      <c r="V20" s="312" t="str">
        <f t="shared" si="17"/>
        <v/>
      </c>
      <c r="W20" s="313" t="str">
        <f t="shared" si="18"/>
        <v/>
      </c>
      <c r="X20" s="210"/>
      <c r="Y20" s="210"/>
      <c r="Z20" s="211"/>
      <c r="AA20" s="216" t="str">
        <f t="shared" si="12"/>
        <v/>
      </c>
      <c r="AB20" s="214"/>
    </row>
    <row r="21" spans="1:31" ht="24" customHeight="1">
      <c r="A21" s="92"/>
      <c r="B21" s="302" t="str">
        <f t="shared" si="0"/>
        <v/>
      </c>
      <c r="C21" s="303" t="str">
        <f t="shared" si="1"/>
        <v/>
      </c>
      <c r="D21" s="304" t="str">
        <f t="shared" si="19"/>
        <v/>
      </c>
      <c r="E21" s="486"/>
      <c r="F21" s="487"/>
      <c r="G21" s="102" t="str">
        <f t="shared" si="20"/>
        <v/>
      </c>
      <c r="H21" s="489"/>
      <c r="I21" s="301"/>
      <c r="J21" s="305" t="str">
        <f t="shared" si="25"/>
        <v/>
      </c>
      <c r="K21" s="306" t="str">
        <f t="shared" si="21"/>
        <v/>
      </c>
      <c r="L21" s="307" t="str">
        <f t="shared" si="22"/>
        <v/>
      </c>
      <c r="M21" s="308" t="str">
        <f t="shared" si="6"/>
        <v/>
      </c>
      <c r="N21" s="307" t="str">
        <f t="shared" si="14"/>
        <v/>
      </c>
      <c r="O21" s="309" t="str">
        <f t="shared" si="7"/>
        <v/>
      </c>
      <c r="P21" s="310" t="str">
        <f t="shared" si="23"/>
        <v/>
      </c>
      <c r="Q21" s="311" t="str">
        <f t="shared" si="24"/>
        <v/>
      </c>
      <c r="R21" s="306" t="str">
        <f t="shared" si="9"/>
        <v/>
      </c>
      <c r="S21" s="307" t="str">
        <f t="shared" si="15"/>
        <v/>
      </c>
      <c r="T21" s="308" t="str">
        <f t="shared" si="10"/>
        <v/>
      </c>
      <c r="U21" s="307" t="str">
        <f t="shared" si="16"/>
        <v/>
      </c>
      <c r="V21" s="312" t="str">
        <f t="shared" si="17"/>
        <v/>
      </c>
      <c r="W21" s="313" t="str">
        <f t="shared" si="18"/>
        <v/>
      </c>
      <c r="X21" s="210"/>
      <c r="Y21" s="210"/>
      <c r="Z21" s="211"/>
      <c r="AA21" s="216" t="str">
        <f t="shared" si="12"/>
        <v/>
      </c>
      <c r="AB21" s="214"/>
    </row>
    <row r="22" spans="1:31" ht="24" customHeight="1">
      <c r="A22" s="92"/>
      <c r="B22" s="302" t="str">
        <f t="shared" si="0"/>
        <v/>
      </c>
      <c r="C22" s="303" t="str">
        <f t="shared" si="1"/>
        <v/>
      </c>
      <c r="D22" s="304" t="str">
        <f t="shared" si="19"/>
        <v/>
      </c>
      <c r="E22" s="486"/>
      <c r="F22" s="487"/>
      <c r="G22" s="102" t="str">
        <f t="shared" si="20"/>
        <v/>
      </c>
      <c r="H22" s="489"/>
      <c r="I22" s="301"/>
      <c r="J22" s="305" t="str">
        <f t="shared" si="25"/>
        <v/>
      </c>
      <c r="K22" s="306" t="str">
        <f t="shared" si="21"/>
        <v/>
      </c>
      <c r="L22" s="307" t="str">
        <f t="shared" si="22"/>
        <v/>
      </c>
      <c r="M22" s="308" t="str">
        <f t="shared" si="6"/>
        <v/>
      </c>
      <c r="N22" s="307" t="str">
        <f t="shared" si="14"/>
        <v/>
      </c>
      <c r="O22" s="309" t="str">
        <f t="shared" si="7"/>
        <v/>
      </c>
      <c r="P22" s="310" t="str">
        <f t="shared" si="23"/>
        <v/>
      </c>
      <c r="Q22" s="311" t="str">
        <f t="shared" si="24"/>
        <v/>
      </c>
      <c r="R22" s="306" t="str">
        <f t="shared" si="9"/>
        <v/>
      </c>
      <c r="S22" s="307" t="str">
        <f t="shared" si="15"/>
        <v/>
      </c>
      <c r="T22" s="308" t="str">
        <f t="shared" si="10"/>
        <v/>
      </c>
      <c r="U22" s="307" t="str">
        <f t="shared" si="16"/>
        <v/>
      </c>
      <c r="V22" s="312" t="str">
        <f t="shared" si="17"/>
        <v/>
      </c>
      <c r="W22" s="313" t="str">
        <f t="shared" si="18"/>
        <v/>
      </c>
      <c r="X22" s="210"/>
      <c r="Y22" s="210"/>
      <c r="Z22" s="211"/>
      <c r="AA22" s="216" t="str">
        <f t="shared" si="12"/>
        <v/>
      </c>
      <c r="AB22" s="214"/>
    </row>
    <row r="23" spans="1:31" ht="24" customHeight="1">
      <c r="A23" s="92"/>
      <c r="B23" s="302" t="str">
        <f t="shared" si="0"/>
        <v/>
      </c>
      <c r="C23" s="303" t="str">
        <f t="shared" si="1"/>
        <v/>
      </c>
      <c r="D23" s="304" t="str">
        <f t="shared" si="19"/>
        <v/>
      </c>
      <c r="E23" s="486"/>
      <c r="F23" s="487"/>
      <c r="G23" s="102" t="str">
        <f t="shared" si="20"/>
        <v/>
      </c>
      <c r="H23" s="489"/>
      <c r="I23" s="301"/>
      <c r="J23" s="305" t="str">
        <f t="shared" si="25"/>
        <v/>
      </c>
      <c r="K23" s="306" t="str">
        <f t="shared" si="21"/>
        <v/>
      </c>
      <c r="L23" s="307" t="str">
        <f t="shared" si="22"/>
        <v/>
      </c>
      <c r="M23" s="308" t="str">
        <f t="shared" si="6"/>
        <v/>
      </c>
      <c r="N23" s="307" t="str">
        <f t="shared" si="14"/>
        <v/>
      </c>
      <c r="O23" s="309" t="str">
        <f t="shared" si="7"/>
        <v/>
      </c>
      <c r="P23" s="310" t="str">
        <f t="shared" si="23"/>
        <v/>
      </c>
      <c r="Q23" s="311" t="str">
        <f t="shared" si="24"/>
        <v/>
      </c>
      <c r="R23" s="306" t="str">
        <f t="shared" si="9"/>
        <v/>
      </c>
      <c r="S23" s="307" t="str">
        <f t="shared" si="15"/>
        <v/>
      </c>
      <c r="T23" s="308" t="str">
        <f t="shared" si="10"/>
        <v/>
      </c>
      <c r="U23" s="307" t="str">
        <f t="shared" si="16"/>
        <v/>
      </c>
      <c r="V23" s="312" t="str">
        <f t="shared" si="17"/>
        <v/>
      </c>
      <c r="W23" s="313" t="str">
        <f t="shared" si="18"/>
        <v/>
      </c>
      <c r="X23" s="210"/>
      <c r="Y23" s="210"/>
      <c r="Z23" s="211"/>
      <c r="AA23" s="216" t="str">
        <f t="shared" si="12"/>
        <v/>
      </c>
      <c r="AB23" s="214"/>
    </row>
    <row r="24" spans="1:31" ht="24" customHeight="1" thickBot="1">
      <c r="A24" s="92"/>
      <c r="B24" s="321" t="str">
        <f t="shared" si="0"/>
        <v/>
      </c>
      <c r="C24" s="322" t="str">
        <f t="shared" si="1"/>
        <v/>
      </c>
      <c r="D24" s="323" t="str">
        <f t="shared" si="19"/>
        <v/>
      </c>
      <c r="E24" s="491"/>
      <c r="F24" s="492"/>
      <c r="G24" s="451" t="str">
        <f t="shared" si="20"/>
        <v/>
      </c>
      <c r="H24" s="961"/>
      <c r="I24" s="324"/>
      <c r="J24" s="325" t="str">
        <f t="shared" si="25"/>
        <v/>
      </c>
      <c r="K24" s="326" t="str">
        <f t="shared" si="21"/>
        <v/>
      </c>
      <c r="L24" s="327" t="str">
        <f t="shared" si="22"/>
        <v/>
      </c>
      <c r="M24" s="328" t="str">
        <f t="shared" si="6"/>
        <v/>
      </c>
      <c r="N24" s="327" t="str">
        <f t="shared" si="14"/>
        <v/>
      </c>
      <c r="O24" s="329" t="str">
        <f t="shared" si="7"/>
        <v/>
      </c>
      <c r="P24" s="330" t="str">
        <f t="shared" si="23"/>
        <v/>
      </c>
      <c r="Q24" s="331" t="str">
        <f t="shared" si="24"/>
        <v/>
      </c>
      <c r="R24" s="326" t="str">
        <f t="shared" si="9"/>
        <v/>
      </c>
      <c r="S24" s="445" t="str">
        <f t="shared" si="15"/>
        <v/>
      </c>
      <c r="T24" s="446" t="str">
        <f t="shared" si="10"/>
        <v/>
      </c>
      <c r="U24" s="445" t="str">
        <f t="shared" si="16"/>
        <v/>
      </c>
      <c r="V24" s="447" t="str">
        <f t="shared" si="17"/>
        <v/>
      </c>
      <c r="W24" s="448" t="str">
        <f t="shared" si="18"/>
        <v/>
      </c>
      <c r="X24" s="449"/>
      <c r="Y24" s="449"/>
      <c r="Z24" s="212"/>
      <c r="AA24" s="217" t="str">
        <f t="shared" si="12"/>
        <v/>
      </c>
      <c r="AB24" s="215"/>
    </row>
    <row r="25" spans="1:31" ht="29.5" customHeight="1" thickBot="1">
      <c r="E25" s="444"/>
      <c r="F25" s="962" t="s">
        <v>137</v>
      </c>
      <c r="G25" s="962"/>
      <c r="H25" s="963">
        <f>SUM(H6:H24)</f>
        <v>0</v>
      </c>
      <c r="I25" s="103"/>
      <c r="J25" s="103"/>
      <c r="K25" s="103"/>
      <c r="L25" s="103"/>
      <c r="M25" s="103"/>
      <c r="N25" s="103"/>
      <c r="O25" s="103"/>
      <c r="P25" s="103"/>
      <c r="Q25" s="103"/>
      <c r="R25" s="103"/>
      <c r="S25" s="987" t="s">
        <v>138</v>
      </c>
      <c r="T25" s="988"/>
      <c r="U25" s="988"/>
      <c r="V25" s="988"/>
      <c r="W25" s="988"/>
      <c r="X25" s="988"/>
      <c r="Y25" s="989"/>
      <c r="Z25" s="452" t="e">
        <f>SUM(#REF!)</f>
        <v>#REF!</v>
      </c>
      <c r="AA25" s="453">
        <f>SUM(AA6:AA24)</f>
        <v>0</v>
      </c>
    </row>
    <row r="26" spans="1:31" ht="56.15" customHeight="1" thickBot="1">
      <c r="E26" s="444"/>
      <c r="F26" s="1002" t="s">
        <v>139</v>
      </c>
      <c r="G26" s="1002"/>
      <c r="H26" s="963">
        <f>H25+'NEW様式８ 旅費（航空賃、その他）'!H25</f>
        <v>0</v>
      </c>
      <c r="I26" s="103"/>
      <c r="J26" s="103"/>
      <c r="K26" s="103"/>
      <c r="L26" s="103"/>
      <c r="M26" s="103"/>
      <c r="N26" s="103"/>
      <c r="O26" s="103"/>
      <c r="P26" s="103"/>
      <c r="Q26" s="103"/>
      <c r="R26" s="103"/>
      <c r="S26" s="999" t="s">
        <v>140</v>
      </c>
      <c r="T26" s="1000"/>
      <c r="U26" s="1000"/>
      <c r="V26" s="1000"/>
      <c r="W26" s="1001"/>
      <c r="X26" s="940"/>
      <c r="Y26" s="940"/>
      <c r="Z26" s="459"/>
      <c r="AA26" s="458">
        <f>AA25+'NEW様式８ 旅費（航空賃、その他）'!U25</f>
        <v>0</v>
      </c>
    </row>
    <row r="27" spans="1:31" ht="32.25" customHeight="1">
      <c r="E27" s="444"/>
      <c r="F27" s="939"/>
      <c r="G27" s="939"/>
      <c r="H27" s="103"/>
      <c r="I27" s="103"/>
      <c r="J27" s="103"/>
      <c r="K27" s="103"/>
      <c r="L27" s="103"/>
      <c r="M27" s="103"/>
      <c r="N27" s="103"/>
      <c r="O27" s="103"/>
      <c r="P27" s="103"/>
      <c r="Q27" s="103"/>
      <c r="R27" s="103"/>
      <c r="S27" s="958"/>
      <c r="T27" s="958"/>
      <c r="U27" s="958"/>
      <c r="V27" s="958"/>
      <c r="W27" s="958"/>
      <c r="X27" s="940"/>
      <c r="Y27" s="940"/>
      <c r="Z27" s="459"/>
      <c r="AA27" s="959"/>
    </row>
    <row r="28" spans="1:31" ht="83.25" customHeight="1">
      <c r="B28" s="1003" t="s">
        <v>141</v>
      </c>
      <c r="C28" s="1004"/>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5"/>
      <c r="AC28" s="960"/>
      <c r="AD28" s="960"/>
      <c r="AE28" s="960"/>
    </row>
    <row r="29" spans="1:31" ht="359.25" customHeight="1">
      <c r="B29" s="990" t="s">
        <v>142</v>
      </c>
      <c r="C29" s="991"/>
      <c r="D29" s="991"/>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row>
    <row r="30" spans="1:31" ht="18" customHeight="1"/>
    <row r="31" spans="1:31" ht="18" customHeight="1"/>
    <row r="32" spans="1:31" ht="18" customHeight="1"/>
    <row r="33" ht="18" customHeight="1"/>
    <row r="34" ht="18" customHeight="1"/>
    <row r="35" ht="18" customHeight="1"/>
  </sheetData>
  <mergeCells count="17">
    <mergeCell ref="S25:Y25"/>
    <mergeCell ref="B29:AB29"/>
    <mergeCell ref="B4:B5"/>
    <mergeCell ref="AB4:AB5"/>
    <mergeCell ref="C4:C5"/>
    <mergeCell ref="I4:I5"/>
    <mergeCell ref="S26:W26"/>
    <mergeCell ref="F26:G26"/>
    <mergeCell ref="B28:AB28"/>
    <mergeCell ref="B2:AB2"/>
    <mergeCell ref="E4:G4"/>
    <mergeCell ref="J4:Z4"/>
    <mergeCell ref="AA4:AA5"/>
    <mergeCell ref="J5:P5"/>
    <mergeCell ref="Q5:W5"/>
    <mergeCell ref="X5:Z5"/>
    <mergeCell ref="D4:D5"/>
  </mergeCells>
  <phoneticPr fontId="56"/>
  <dataValidations count="1">
    <dataValidation type="date" operator="greaterThanOrEqual" allowBlank="1" showInputMessage="1" showErrorMessage="1" errorTitle="日付を入力願います。" error="2014/4/1のように入力してください。" sqref="E6:F24" xr:uid="{00000000-0002-0000-0500-000000000000}">
      <formula1>40269</formula1>
    </dataValidation>
  </dataValidations>
  <printOptions horizontalCentered="1"/>
  <pageMargins left="0.70866141732283472" right="0.70866141732283472" top="0.55118110236220474" bottom="0.35433070866141736" header="0.31496062992125984" footer="0.31496062992125984"/>
  <pageSetup paperSize="9" scale="40" orientation="landscape" blackAndWhite="1" r:id="rId1"/>
  <headerFooter>
    <oddHeader>&amp;R&amp;K0000002020年4月1日公示以降（2023.06版）</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B35"/>
  <sheetViews>
    <sheetView topLeftCell="A27" zoomScale="55" zoomScaleNormal="55" workbookViewId="0">
      <selection activeCell="A29" sqref="A29"/>
    </sheetView>
  </sheetViews>
  <sheetFormatPr defaultColWidth="9" defaultRowHeight="14"/>
  <cols>
    <col min="1" max="1" width="7.5" customWidth="1"/>
    <col min="2" max="2" width="24.58203125" customWidth="1"/>
    <col min="3" max="3" width="20.58203125" customWidth="1"/>
    <col min="4" max="4" width="8" customWidth="1"/>
    <col min="5" max="5" width="14.58203125" customWidth="1"/>
    <col min="6" max="6" width="15" customWidth="1"/>
    <col min="7" max="7" width="6.58203125" customWidth="1"/>
    <col min="8" max="8" width="18.58203125" customWidth="1"/>
    <col min="9" max="9" width="9" customWidth="1"/>
    <col min="10" max="10" width="9.58203125" customWidth="1"/>
    <col min="11" max="11" width="7.08203125" customWidth="1"/>
    <col min="12" max="12" width="9.58203125" customWidth="1"/>
    <col min="13" max="13" width="7.08203125" customWidth="1"/>
    <col min="14" max="16" width="9.58203125" customWidth="1"/>
    <col min="17" max="17" width="11.58203125" customWidth="1"/>
    <col min="18" max="18" width="7.08203125" customWidth="1"/>
    <col min="19" max="19" width="11.58203125" customWidth="1"/>
    <col min="20" max="20" width="7.08203125" customWidth="1"/>
    <col min="21" max="21" width="11.58203125" customWidth="1"/>
    <col min="22" max="22" width="7.08203125" customWidth="1"/>
    <col min="23" max="23" width="11.58203125" customWidth="1"/>
    <col min="24" max="26" width="13.58203125" hidden="1" customWidth="1"/>
    <col min="27" max="27" width="19" customWidth="1"/>
    <col min="28" max="28" width="36.58203125" customWidth="1"/>
  </cols>
  <sheetData>
    <row r="1" spans="1:28" ht="24" customHeight="1">
      <c r="AB1" s="95" t="s">
        <v>121</v>
      </c>
    </row>
    <row r="2" spans="1:28" ht="24" customHeight="1">
      <c r="B2" s="968" t="s">
        <v>143</v>
      </c>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row>
    <row r="3" spans="1:28" ht="15" customHeight="1" thickBot="1"/>
    <row r="4" spans="1:28" s="99" customFormat="1" ht="24" customHeight="1">
      <c r="A4" s="100"/>
      <c r="B4" s="992" t="s">
        <v>3</v>
      </c>
      <c r="C4" s="995" t="s">
        <v>123</v>
      </c>
      <c r="D4" s="985" t="s">
        <v>6</v>
      </c>
      <c r="E4" s="969" t="s">
        <v>124</v>
      </c>
      <c r="F4" s="970"/>
      <c r="G4" s="971"/>
      <c r="H4" s="333" t="s">
        <v>125</v>
      </c>
      <c r="I4" s="997" t="s">
        <v>126</v>
      </c>
      <c r="J4" s="972" t="s">
        <v>127</v>
      </c>
      <c r="K4" s="973"/>
      <c r="L4" s="973"/>
      <c r="M4" s="973"/>
      <c r="N4" s="973"/>
      <c r="O4" s="973"/>
      <c r="P4" s="973"/>
      <c r="Q4" s="973"/>
      <c r="R4" s="973"/>
      <c r="S4" s="973"/>
      <c r="T4" s="973"/>
      <c r="U4" s="973"/>
      <c r="V4" s="973"/>
      <c r="W4" s="973"/>
      <c r="X4" s="973"/>
      <c r="Y4" s="973"/>
      <c r="Z4" s="974"/>
      <c r="AA4" s="975" t="s">
        <v>128</v>
      </c>
      <c r="AB4" s="993" t="s">
        <v>129</v>
      </c>
    </row>
    <row r="5" spans="1:28" ht="24" customHeight="1" thickBot="1">
      <c r="A5" s="91"/>
      <c r="B5" s="977"/>
      <c r="C5" s="996"/>
      <c r="D5" s="986"/>
      <c r="E5" s="693" t="s">
        <v>130</v>
      </c>
      <c r="F5" s="695" t="s">
        <v>131</v>
      </c>
      <c r="G5" s="296" t="s">
        <v>132</v>
      </c>
      <c r="H5" s="297" t="s">
        <v>133</v>
      </c>
      <c r="I5" s="998"/>
      <c r="J5" s="977" t="s">
        <v>134</v>
      </c>
      <c r="K5" s="978"/>
      <c r="L5" s="978"/>
      <c r="M5" s="978"/>
      <c r="N5" s="978"/>
      <c r="O5" s="978"/>
      <c r="P5" s="979"/>
      <c r="Q5" s="980" t="s">
        <v>135</v>
      </c>
      <c r="R5" s="981"/>
      <c r="S5" s="981"/>
      <c r="T5" s="981"/>
      <c r="U5" s="981"/>
      <c r="V5" s="981"/>
      <c r="W5" s="982"/>
      <c r="X5" s="983" t="s">
        <v>136</v>
      </c>
      <c r="Y5" s="981"/>
      <c r="Z5" s="984"/>
      <c r="AA5" s="976"/>
      <c r="AB5" s="994"/>
    </row>
    <row r="6" spans="1:28" ht="24" customHeight="1" thickTop="1">
      <c r="A6" s="92"/>
      <c r="B6" s="298" t="str">
        <f>IF($A6="","",VLOOKUP($A6,従事者基礎情報,2))</f>
        <v/>
      </c>
      <c r="C6" s="299" t="str">
        <f t="shared" ref="C6:C24" si="0">IF($A6="","",VLOOKUP($A6,従事者基礎情報,3))</f>
        <v/>
      </c>
      <c r="D6" s="300" t="str">
        <f t="shared" ref="D6:D11" si="1">IF($A6="","",VLOOKUP($A6,従事者基礎情報,5))</f>
        <v/>
      </c>
      <c r="E6" s="484"/>
      <c r="F6" s="485"/>
      <c r="G6" s="101" t="str">
        <f>IF(ISBLANK(E6),"",F6-E6+1)</f>
        <v/>
      </c>
      <c r="H6" s="488"/>
      <c r="I6" s="301"/>
      <c r="J6" s="305" t="str">
        <f>IF($D6="","",VLOOKUP($D6,単価表,3))</f>
        <v/>
      </c>
      <c r="K6" s="334" t="str">
        <f t="shared" ref="K6:K11" si="2">IF($G6="","",IF($G6&lt;31,$G6,30))</f>
        <v/>
      </c>
      <c r="L6" s="335" t="str">
        <f t="shared" ref="L6:L11" si="3">IF($D6="","",J6*0.9)</f>
        <v/>
      </c>
      <c r="M6" s="336" t="str">
        <f t="shared" ref="M6:M24" si="4">IF($D6="","",IF($G6&lt;31,0,IF($G6&lt;61,$G6-30,30)))</f>
        <v/>
      </c>
      <c r="N6" s="335" t="str">
        <f>IF($D6="","",J6*0.8)</f>
        <v/>
      </c>
      <c r="O6" s="337" t="str">
        <f t="shared" ref="O6:O24" si="5">IF($D6="","",IF($G6&lt;61,0,$G6-60))</f>
        <v/>
      </c>
      <c r="P6" s="313" t="str">
        <f>IF($E6="","",J6*K6+L6*M6+N6*O6)</f>
        <v/>
      </c>
      <c r="Q6" s="338" t="str">
        <f t="shared" ref="Q6:Q11" si="6">IF(E6="","",VLOOKUP($D6,単価表,4))</f>
        <v/>
      </c>
      <c r="R6" s="334" t="str">
        <f t="shared" ref="R6:R24" si="7">IF($D6="","",IF($G6&lt;32,$G6-1,30))</f>
        <v/>
      </c>
      <c r="S6" s="335" t="str">
        <f>IF($D6="","",Q6*0.9)</f>
        <v/>
      </c>
      <c r="T6" s="336" t="str">
        <f t="shared" ref="T6:T24" si="8">IF($D6="","",IF($G6&lt;32,0,IF($G6&lt;62,$G6-31,30)))</f>
        <v/>
      </c>
      <c r="U6" s="335" t="str">
        <f>IF($D6="","",Q6*0.8)</f>
        <v/>
      </c>
      <c r="V6" s="339" t="str">
        <f>IF($E6="","",IF($G6&lt;62,0,$G6-61))</f>
        <v/>
      </c>
      <c r="W6" s="313" t="str">
        <f>IF($E6="","",Q6*R6+S6*T6+U6*V6)</f>
        <v/>
      </c>
      <c r="X6" s="254"/>
      <c r="Y6" s="93"/>
      <c r="Z6" s="96" t="str">
        <f t="shared" ref="Z6:Z11" si="9">IF(Y6="","",X6*Y6)</f>
        <v/>
      </c>
      <c r="AA6" s="97" t="str">
        <f t="shared" ref="AA6:AA24" si="10">IF(G6="","",P6+W6)</f>
        <v/>
      </c>
      <c r="AB6" s="213"/>
    </row>
    <row r="7" spans="1:28" ht="24" customHeight="1">
      <c r="A7" s="92"/>
      <c r="B7" s="302" t="str">
        <f t="shared" ref="B7:B24" si="11">IF($A7="","",VLOOKUP($A7,従事者基礎情報,2))</f>
        <v/>
      </c>
      <c r="C7" s="303" t="str">
        <f t="shared" si="0"/>
        <v/>
      </c>
      <c r="D7" s="304" t="str">
        <f>IF($A7="","",VLOOKUP($A7,従事者基礎情報,5))</f>
        <v/>
      </c>
      <c r="E7" s="486"/>
      <c r="F7" s="487"/>
      <c r="G7" s="102" t="str">
        <f t="shared" ref="G7:G24" si="12">IF(ISBLANK(E7),"",F7-E7+1)</f>
        <v/>
      </c>
      <c r="H7" s="489"/>
      <c r="I7" s="301"/>
      <c r="J7" s="305" t="str">
        <f t="shared" ref="J7:J24" si="13">IF($D7="","",VLOOKUP($D7,単価表,3))</f>
        <v/>
      </c>
      <c r="K7" s="306" t="str">
        <f t="shared" si="2"/>
        <v/>
      </c>
      <c r="L7" s="307" t="str">
        <f t="shared" si="3"/>
        <v/>
      </c>
      <c r="M7" s="308" t="str">
        <f t="shared" si="4"/>
        <v/>
      </c>
      <c r="N7" s="307" t="str">
        <f t="shared" ref="N7:N24" si="14">IF($D7="","",J7*0.8)</f>
        <v/>
      </c>
      <c r="O7" s="309" t="str">
        <f t="shared" si="5"/>
        <v/>
      </c>
      <c r="P7" s="310" t="str">
        <f>IF($F7="","",J7*K7+L7*M7+N7*O7)</f>
        <v/>
      </c>
      <c r="Q7" s="311" t="str">
        <f t="shared" si="6"/>
        <v/>
      </c>
      <c r="R7" s="306" t="str">
        <f t="shared" si="7"/>
        <v/>
      </c>
      <c r="S7" s="307" t="str">
        <f t="shared" ref="S7:S24" si="15">IF($D7="","",Q7*0.9)</f>
        <v/>
      </c>
      <c r="T7" s="308" t="str">
        <f t="shared" si="8"/>
        <v/>
      </c>
      <c r="U7" s="307" t="str">
        <f t="shared" ref="U7:U24" si="16">IF($D7="","",Q7*0.8)</f>
        <v/>
      </c>
      <c r="V7" s="312" t="str">
        <f t="shared" ref="V7:V24" si="17">IF($E7="","",IF($G7&lt;62,0,$G7-61))</f>
        <v/>
      </c>
      <c r="W7" s="313" t="str">
        <f>IF($E7="","",Q7*R7+S7*T7+U7*V7)</f>
        <v/>
      </c>
      <c r="X7" s="94"/>
      <c r="Y7" s="93"/>
      <c r="Z7" s="96" t="str">
        <f t="shared" si="9"/>
        <v/>
      </c>
      <c r="AA7" s="98" t="str">
        <f t="shared" si="10"/>
        <v/>
      </c>
      <c r="AB7" s="214"/>
    </row>
    <row r="8" spans="1:28" ht="24" customHeight="1">
      <c r="A8" s="92"/>
      <c r="B8" s="302" t="str">
        <f t="shared" si="11"/>
        <v/>
      </c>
      <c r="C8" s="303" t="str">
        <f t="shared" si="0"/>
        <v/>
      </c>
      <c r="D8" s="304" t="str">
        <f t="shared" si="1"/>
        <v/>
      </c>
      <c r="E8" s="486"/>
      <c r="F8" s="487"/>
      <c r="G8" s="102" t="str">
        <f t="shared" si="12"/>
        <v/>
      </c>
      <c r="H8" s="489"/>
      <c r="I8" s="301"/>
      <c r="J8" s="305" t="str">
        <f t="shared" si="13"/>
        <v/>
      </c>
      <c r="K8" s="306" t="str">
        <f t="shared" si="2"/>
        <v/>
      </c>
      <c r="L8" s="307" t="str">
        <f t="shared" si="3"/>
        <v/>
      </c>
      <c r="M8" s="308" t="str">
        <f t="shared" si="4"/>
        <v/>
      </c>
      <c r="N8" s="307" t="str">
        <f t="shared" si="14"/>
        <v/>
      </c>
      <c r="O8" s="309" t="str">
        <f t="shared" si="5"/>
        <v/>
      </c>
      <c r="P8" s="310" t="str">
        <f>IF($F8="","",J8*K8+L8*M8+N8*O8)</f>
        <v/>
      </c>
      <c r="Q8" s="311" t="str">
        <f t="shared" si="6"/>
        <v/>
      </c>
      <c r="R8" s="306" t="str">
        <f t="shared" si="7"/>
        <v/>
      </c>
      <c r="S8" s="307" t="str">
        <f t="shared" si="15"/>
        <v/>
      </c>
      <c r="T8" s="308" t="str">
        <f t="shared" si="8"/>
        <v/>
      </c>
      <c r="U8" s="307" t="str">
        <f t="shared" si="16"/>
        <v/>
      </c>
      <c r="V8" s="312" t="str">
        <f t="shared" si="17"/>
        <v/>
      </c>
      <c r="W8" s="313" t="str">
        <f t="shared" ref="W8:W24" si="18">IF($E8="","",Q8*R8+S8*T8+U8*V8)</f>
        <v/>
      </c>
      <c r="X8" s="94"/>
      <c r="Y8" s="93"/>
      <c r="Z8" s="96" t="str">
        <f t="shared" si="9"/>
        <v/>
      </c>
      <c r="AA8" s="98" t="str">
        <f t="shared" si="10"/>
        <v/>
      </c>
      <c r="AB8" s="214"/>
    </row>
    <row r="9" spans="1:28" ht="24" customHeight="1">
      <c r="A9" s="92"/>
      <c r="B9" s="302" t="str">
        <f t="shared" si="11"/>
        <v/>
      </c>
      <c r="C9" s="303" t="str">
        <f t="shared" si="0"/>
        <v/>
      </c>
      <c r="D9" s="304" t="str">
        <f t="shared" si="1"/>
        <v/>
      </c>
      <c r="E9" s="486"/>
      <c r="F9" s="487"/>
      <c r="G9" s="102" t="str">
        <f t="shared" si="12"/>
        <v/>
      </c>
      <c r="H9" s="489"/>
      <c r="I9" s="301"/>
      <c r="J9" s="305" t="str">
        <f t="shared" si="13"/>
        <v/>
      </c>
      <c r="K9" s="306" t="str">
        <f t="shared" si="2"/>
        <v/>
      </c>
      <c r="L9" s="307" t="str">
        <f t="shared" si="3"/>
        <v/>
      </c>
      <c r="M9" s="308" t="str">
        <f t="shared" si="4"/>
        <v/>
      </c>
      <c r="N9" s="307" t="str">
        <f t="shared" si="14"/>
        <v/>
      </c>
      <c r="O9" s="309" t="str">
        <f t="shared" si="5"/>
        <v/>
      </c>
      <c r="P9" s="310" t="str">
        <f>IF($F9="","",J9*K9+L9*M9+N9*O9)</f>
        <v/>
      </c>
      <c r="Q9" s="311" t="str">
        <f t="shared" si="6"/>
        <v/>
      </c>
      <c r="R9" s="306" t="str">
        <f t="shared" si="7"/>
        <v/>
      </c>
      <c r="S9" s="307" t="str">
        <f t="shared" si="15"/>
        <v/>
      </c>
      <c r="T9" s="308" t="str">
        <f t="shared" si="8"/>
        <v/>
      </c>
      <c r="U9" s="307" t="str">
        <f t="shared" si="16"/>
        <v/>
      </c>
      <c r="V9" s="312" t="str">
        <f t="shared" si="17"/>
        <v/>
      </c>
      <c r="W9" s="313" t="str">
        <f t="shared" si="18"/>
        <v/>
      </c>
      <c r="X9" s="94"/>
      <c r="Y9" s="93"/>
      <c r="Z9" s="96" t="str">
        <f t="shared" si="9"/>
        <v/>
      </c>
      <c r="AA9" s="98" t="str">
        <f t="shared" si="10"/>
        <v/>
      </c>
      <c r="AB9" s="214"/>
    </row>
    <row r="10" spans="1:28" ht="24" customHeight="1">
      <c r="A10" s="92"/>
      <c r="B10" s="302" t="str">
        <f t="shared" si="11"/>
        <v/>
      </c>
      <c r="C10" s="303" t="str">
        <f t="shared" si="0"/>
        <v/>
      </c>
      <c r="D10" s="304" t="str">
        <f t="shared" si="1"/>
        <v/>
      </c>
      <c r="E10" s="484"/>
      <c r="F10" s="485"/>
      <c r="G10" s="102" t="str">
        <f t="shared" si="12"/>
        <v/>
      </c>
      <c r="H10" s="489"/>
      <c r="I10" s="301"/>
      <c r="J10" s="305" t="str">
        <f t="shared" si="13"/>
        <v/>
      </c>
      <c r="K10" s="306" t="str">
        <f t="shared" si="2"/>
        <v/>
      </c>
      <c r="L10" s="307" t="str">
        <f t="shared" si="3"/>
        <v/>
      </c>
      <c r="M10" s="308" t="str">
        <f t="shared" si="4"/>
        <v/>
      </c>
      <c r="N10" s="307" t="str">
        <f t="shared" si="14"/>
        <v/>
      </c>
      <c r="O10" s="309" t="str">
        <f t="shared" si="5"/>
        <v/>
      </c>
      <c r="P10" s="310" t="str">
        <f>IF($F10="","",J10*K10+L10*M10+N10*O10)</f>
        <v/>
      </c>
      <c r="Q10" s="311" t="str">
        <f t="shared" si="6"/>
        <v/>
      </c>
      <c r="R10" s="306" t="str">
        <f t="shared" si="7"/>
        <v/>
      </c>
      <c r="S10" s="307" t="str">
        <f t="shared" si="15"/>
        <v/>
      </c>
      <c r="T10" s="308" t="str">
        <f t="shared" si="8"/>
        <v/>
      </c>
      <c r="U10" s="307" t="str">
        <f t="shared" si="16"/>
        <v/>
      </c>
      <c r="V10" s="312" t="str">
        <f t="shared" si="17"/>
        <v/>
      </c>
      <c r="W10" s="313" t="str">
        <f t="shared" si="18"/>
        <v/>
      </c>
      <c r="X10" s="94"/>
      <c r="Y10" s="93"/>
      <c r="Z10" s="96" t="str">
        <f t="shared" si="9"/>
        <v/>
      </c>
      <c r="AA10" s="98" t="str">
        <f t="shared" si="10"/>
        <v/>
      </c>
      <c r="AB10" s="214"/>
    </row>
    <row r="11" spans="1:28" ht="24" customHeight="1">
      <c r="A11" s="92"/>
      <c r="B11" s="302" t="str">
        <f t="shared" si="11"/>
        <v/>
      </c>
      <c r="C11" s="303" t="str">
        <f t="shared" si="0"/>
        <v/>
      </c>
      <c r="D11" s="304" t="str">
        <f t="shared" si="1"/>
        <v/>
      </c>
      <c r="E11" s="486"/>
      <c r="F11" s="487"/>
      <c r="G11" s="102" t="str">
        <f t="shared" si="12"/>
        <v/>
      </c>
      <c r="H11" s="489"/>
      <c r="I11" s="301"/>
      <c r="J11" s="305" t="str">
        <f t="shared" si="13"/>
        <v/>
      </c>
      <c r="K11" s="306" t="str">
        <f t="shared" si="2"/>
        <v/>
      </c>
      <c r="L11" s="307" t="str">
        <f t="shared" si="3"/>
        <v/>
      </c>
      <c r="M11" s="308" t="str">
        <f t="shared" si="4"/>
        <v/>
      </c>
      <c r="N11" s="307" t="str">
        <f t="shared" si="14"/>
        <v/>
      </c>
      <c r="O11" s="309" t="str">
        <f t="shared" si="5"/>
        <v/>
      </c>
      <c r="P11" s="310" t="str">
        <f>IF($F11="","",J11*K11+L11*M11+N11*O11)</f>
        <v/>
      </c>
      <c r="Q11" s="311" t="str">
        <f t="shared" si="6"/>
        <v/>
      </c>
      <c r="R11" s="306" t="str">
        <f t="shared" si="7"/>
        <v/>
      </c>
      <c r="S11" s="307" t="str">
        <f t="shared" si="15"/>
        <v/>
      </c>
      <c r="T11" s="308" t="str">
        <f t="shared" si="8"/>
        <v/>
      </c>
      <c r="U11" s="307" t="str">
        <f t="shared" si="16"/>
        <v/>
      </c>
      <c r="V11" s="312" t="str">
        <f t="shared" si="17"/>
        <v/>
      </c>
      <c r="W11" s="313" t="str">
        <f t="shared" si="18"/>
        <v/>
      </c>
      <c r="X11" s="94"/>
      <c r="Y11" s="93"/>
      <c r="Z11" s="96" t="str">
        <f t="shared" si="9"/>
        <v/>
      </c>
      <c r="AA11" s="98" t="str">
        <f t="shared" si="10"/>
        <v/>
      </c>
      <c r="AB11" s="214"/>
    </row>
    <row r="12" spans="1:28" ht="24" customHeight="1">
      <c r="A12" s="92"/>
      <c r="B12" s="302" t="str">
        <f t="shared" si="11"/>
        <v/>
      </c>
      <c r="C12" s="303" t="str">
        <f t="shared" si="0"/>
        <v/>
      </c>
      <c r="D12" s="304" t="str">
        <f>IF($A12="","",VLOOKUP($A12,従事者基礎情報,5))</f>
        <v/>
      </c>
      <c r="E12" s="484"/>
      <c r="F12" s="485"/>
      <c r="G12" s="102" t="str">
        <f t="shared" si="12"/>
        <v/>
      </c>
      <c r="H12" s="489"/>
      <c r="I12" s="301"/>
      <c r="J12" s="305" t="str">
        <f t="shared" si="13"/>
        <v/>
      </c>
      <c r="K12" s="306" t="str">
        <f t="shared" ref="K12:K24" si="19">IF($G12="","",IF($G12&lt;31,$G12,30))</f>
        <v/>
      </c>
      <c r="L12" s="307" t="str">
        <f t="shared" ref="L12:L24" si="20">IF($D12="","",J12*0.9)</f>
        <v/>
      </c>
      <c r="M12" s="308" t="str">
        <f t="shared" si="4"/>
        <v/>
      </c>
      <c r="N12" s="307" t="str">
        <f t="shared" si="14"/>
        <v/>
      </c>
      <c r="O12" s="309" t="str">
        <f t="shared" si="5"/>
        <v/>
      </c>
      <c r="P12" s="310" t="str">
        <f t="shared" ref="P12:P24" si="21">IF($F12="","",J12*K12+L12*M12+N12*O12)</f>
        <v/>
      </c>
      <c r="Q12" s="311" t="str">
        <f t="shared" ref="Q12:Q24" si="22">IF(E12="","",VLOOKUP($D12,単価表,4))</f>
        <v/>
      </c>
      <c r="R12" s="306" t="str">
        <f t="shared" si="7"/>
        <v/>
      </c>
      <c r="S12" s="307" t="str">
        <f t="shared" si="15"/>
        <v/>
      </c>
      <c r="T12" s="308" t="str">
        <f t="shared" si="8"/>
        <v/>
      </c>
      <c r="U12" s="307" t="str">
        <f t="shared" si="16"/>
        <v/>
      </c>
      <c r="V12" s="312" t="str">
        <f t="shared" si="17"/>
        <v/>
      </c>
      <c r="W12" s="313" t="str">
        <f t="shared" si="18"/>
        <v/>
      </c>
      <c r="X12" s="210"/>
      <c r="Y12" s="210"/>
      <c r="Z12" s="211"/>
      <c r="AA12" s="216" t="str">
        <f t="shared" si="10"/>
        <v/>
      </c>
      <c r="AB12" s="214"/>
    </row>
    <row r="13" spans="1:28" ht="24" customHeight="1">
      <c r="A13" s="92"/>
      <c r="B13" s="302" t="str">
        <f t="shared" si="11"/>
        <v/>
      </c>
      <c r="C13" s="303" t="str">
        <f t="shared" si="0"/>
        <v/>
      </c>
      <c r="D13" s="304" t="str">
        <f t="shared" ref="D13:D24" si="23">IF($A13="","",VLOOKUP($A13,従事者基礎情報,5))</f>
        <v/>
      </c>
      <c r="E13" s="486"/>
      <c r="F13" s="487"/>
      <c r="G13" s="102" t="str">
        <f t="shared" si="12"/>
        <v/>
      </c>
      <c r="H13" s="489"/>
      <c r="I13" s="301"/>
      <c r="J13" s="305" t="str">
        <f t="shared" si="13"/>
        <v/>
      </c>
      <c r="K13" s="306" t="str">
        <f t="shared" si="19"/>
        <v/>
      </c>
      <c r="L13" s="307" t="str">
        <f t="shared" si="20"/>
        <v/>
      </c>
      <c r="M13" s="308" t="str">
        <f t="shared" si="4"/>
        <v/>
      </c>
      <c r="N13" s="307" t="str">
        <f t="shared" si="14"/>
        <v/>
      </c>
      <c r="O13" s="309" t="str">
        <f t="shared" si="5"/>
        <v/>
      </c>
      <c r="P13" s="310" t="str">
        <f t="shared" si="21"/>
        <v/>
      </c>
      <c r="Q13" s="311" t="str">
        <f t="shared" si="22"/>
        <v/>
      </c>
      <c r="R13" s="306" t="str">
        <f t="shared" si="7"/>
        <v/>
      </c>
      <c r="S13" s="307" t="str">
        <f t="shared" si="15"/>
        <v/>
      </c>
      <c r="T13" s="308" t="str">
        <f t="shared" si="8"/>
        <v/>
      </c>
      <c r="U13" s="307" t="str">
        <f t="shared" si="16"/>
        <v/>
      </c>
      <c r="V13" s="312" t="str">
        <f t="shared" si="17"/>
        <v/>
      </c>
      <c r="W13" s="313" t="str">
        <f t="shared" si="18"/>
        <v/>
      </c>
      <c r="X13" s="210"/>
      <c r="Y13" s="210"/>
      <c r="Z13" s="211"/>
      <c r="AA13" s="216" t="str">
        <f t="shared" si="10"/>
        <v/>
      </c>
      <c r="AB13" s="214"/>
    </row>
    <row r="14" spans="1:28" ht="24" customHeight="1">
      <c r="A14" s="92"/>
      <c r="B14" s="302" t="str">
        <f t="shared" si="11"/>
        <v/>
      </c>
      <c r="C14" s="303" t="str">
        <f t="shared" si="0"/>
        <v/>
      </c>
      <c r="D14" s="304" t="str">
        <f t="shared" si="23"/>
        <v/>
      </c>
      <c r="E14" s="486"/>
      <c r="F14" s="487"/>
      <c r="G14" s="102" t="str">
        <f t="shared" si="12"/>
        <v/>
      </c>
      <c r="H14" s="489"/>
      <c r="I14" s="301"/>
      <c r="J14" s="305" t="str">
        <f t="shared" si="13"/>
        <v/>
      </c>
      <c r="K14" s="306" t="str">
        <f t="shared" si="19"/>
        <v/>
      </c>
      <c r="L14" s="307" t="str">
        <f t="shared" si="20"/>
        <v/>
      </c>
      <c r="M14" s="308" t="str">
        <f t="shared" si="4"/>
        <v/>
      </c>
      <c r="N14" s="307" t="str">
        <f t="shared" si="14"/>
        <v/>
      </c>
      <c r="O14" s="309" t="str">
        <f t="shared" si="5"/>
        <v/>
      </c>
      <c r="P14" s="310" t="str">
        <f t="shared" si="21"/>
        <v/>
      </c>
      <c r="Q14" s="311" t="str">
        <f t="shared" si="22"/>
        <v/>
      </c>
      <c r="R14" s="306" t="str">
        <f t="shared" si="7"/>
        <v/>
      </c>
      <c r="S14" s="307" t="str">
        <f t="shared" si="15"/>
        <v/>
      </c>
      <c r="T14" s="308" t="str">
        <f t="shared" si="8"/>
        <v/>
      </c>
      <c r="U14" s="307" t="str">
        <f t="shared" si="16"/>
        <v/>
      </c>
      <c r="V14" s="312" t="str">
        <f t="shared" si="17"/>
        <v/>
      </c>
      <c r="W14" s="313" t="str">
        <f t="shared" si="18"/>
        <v/>
      </c>
      <c r="X14" s="210"/>
      <c r="Y14" s="210"/>
      <c r="Z14" s="211"/>
      <c r="AA14" s="216" t="str">
        <f t="shared" si="10"/>
        <v/>
      </c>
      <c r="AB14" s="214"/>
    </row>
    <row r="15" spans="1:28" ht="24" customHeight="1">
      <c r="A15" s="92"/>
      <c r="B15" s="302" t="str">
        <f t="shared" si="11"/>
        <v/>
      </c>
      <c r="C15" s="303" t="str">
        <f t="shared" si="0"/>
        <v/>
      </c>
      <c r="D15" s="304" t="str">
        <f t="shared" si="23"/>
        <v/>
      </c>
      <c r="E15" s="486"/>
      <c r="F15" s="487"/>
      <c r="G15" s="102" t="str">
        <f t="shared" si="12"/>
        <v/>
      </c>
      <c r="H15" s="489"/>
      <c r="I15" s="301"/>
      <c r="J15" s="305" t="str">
        <f t="shared" si="13"/>
        <v/>
      </c>
      <c r="K15" s="306" t="str">
        <f t="shared" si="19"/>
        <v/>
      </c>
      <c r="L15" s="307" t="str">
        <f t="shared" si="20"/>
        <v/>
      </c>
      <c r="M15" s="308" t="str">
        <f t="shared" si="4"/>
        <v/>
      </c>
      <c r="N15" s="307" t="str">
        <f t="shared" si="14"/>
        <v/>
      </c>
      <c r="O15" s="309" t="str">
        <f t="shared" si="5"/>
        <v/>
      </c>
      <c r="P15" s="310" t="str">
        <f t="shared" si="21"/>
        <v/>
      </c>
      <c r="Q15" s="311" t="str">
        <f t="shared" si="22"/>
        <v/>
      </c>
      <c r="R15" s="306" t="str">
        <f t="shared" si="7"/>
        <v/>
      </c>
      <c r="S15" s="307" t="str">
        <f t="shared" si="15"/>
        <v/>
      </c>
      <c r="T15" s="308" t="str">
        <f t="shared" si="8"/>
        <v/>
      </c>
      <c r="U15" s="307" t="str">
        <f t="shared" si="16"/>
        <v/>
      </c>
      <c r="V15" s="312" t="str">
        <f t="shared" si="17"/>
        <v/>
      </c>
      <c r="W15" s="313" t="str">
        <f t="shared" si="18"/>
        <v/>
      </c>
      <c r="X15" s="210"/>
      <c r="Y15" s="210"/>
      <c r="Z15" s="211"/>
      <c r="AA15" s="216" t="str">
        <f t="shared" si="10"/>
        <v/>
      </c>
      <c r="AB15" s="214"/>
    </row>
    <row r="16" spans="1:28" ht="24" customHeight="1">
      <c r="A16" s="92"/>
      <c r="B16" s="302" t="str">
        <f t="shared" si="11"/>
        <v/>
      </c>
      <c r="C16" s="303" t="str">
        <f t="shared" si="0"/>
        <v/>
      </c>
      <c r="D16" s="304" t="str">
        <f t="shared" si="23"/>
        <v/>
      </c>
      <c r="E16" s="484"/>
      <c r="F16" s="485"/>
      <c r="G16" s="102" t="str">
        <f t="shared" si="12"/>
        <v/>
      </c>
      <c r="H16" s="489"/>
      <c r="I16" s="301"/>
      <c r="J16" s="305" t="str">
        <f t="shared" si="13"/>
        <v/>
      </c>
      <c r="K16" s="306" t="str">
        <f t="shared" si="19"/>
        <v/>
      </c>
      <c r="L16" s="307" t="str">
        <f t="shared" si="20"/>
        <v/>
      </c>
      <c r="M16" s="308" t="str">
        <f t="shared" si="4"/>
        <v/>
      </c>
      <c r="N16" s="307" t="str">
        <f t="shared" si="14"/>
        <v/>
      </c>
      <c r="O16" s="309" t="str">
        <f t="shared" si="5"/>
        <v/>
      </c>
      <c r="P16" s="310" t="str">
        <f t="shared" si="21"/>
        <v/>
      </c>
      <c r="Q16" s="311" t="str">
        <f t="shared" si="22"/>
        <v/>
      </c>
      <c r="R16" s="306" t="str">
        <f t="shared" si="7"/>
        <v/>
      </c>
      <c r="S16" s="307" t="str">
        <f t="shared" si="15"/>
        <v/>
      </c>
      <c r="T16" s="308" t="str">
        <f t="shared" si="8"/>
        <v/>
      </c>
      <c r="U16" s="307" t="str">
        <f t="shared" si="16"/>
        <v/>
      </c>
      <c r="V16" s="312" t="str">
        <f t="shared" si="17"/>
        <v/>
      </c>
      <c r="W16" s="313" t="str">
        <f t="shared" si="18"/>
        <v/>
      </c>
      <c r="X16" s="210"/>
      <c r="Y16" s="210"/>
      <c r="Z16" s="211"/>
      <c r="AA16" s="216" t="str">
        <f t="shared" si="10"/>
        <v/>
      </c>
      <c r="AB16" s="214"/>
    </row>
    <row r="17" spans="1:28" ht="24" customHeight="1">
      <c r="A17" s="92"/>
      <c r="B17" s="302" t="str">
        <f t="shared" si="11"/>
        <v/>
      </c>
      <c r="C17" s="303" t="str">
        <f t="shared" si="0"/>
        <v/>
      </c>
      <c r="D17" s="304" t="str">
        <f t="shared" si="23"/>
        <v/>
      </c>
      <c r="E17" s="486"/>
      <c r="F17" s="487"/>
      <c r="G17" s="102" t="str">
        <f t="shared" si="12"/>
        <v/>
      </c>
      <c r="H17" s="489"/>
      <c r="I17" s="301"/>
      <c r="J17" s="305" t="str">
        <f t="shared" si="13"/>
        <v/>
      </c>
      <c r="K17" s="306" t="str">
        <f t="shared" si="19"/>
        <v/>
      </c>
      <c r="L17" s="307" t="str">
        <f t="shared" si="20"/>
        <v/>
      </c>
      <c r="M17" s="308" t="str">
        <f t="shared" si="4"/>
        <v/>
      </c>
      <c r="N17" s="307" t="str">
        <f t="shared" si="14"/>
        <v/>
      </c>
      <c r="O17" s="309" t="str">
        <f t="shared" si="5"/>
        <v/>
      </c>
      <c r="P17" s="310" t="str">
        <f t="shared" si="21"/>
        <v/>
      </c>
      <c r="Q17" s="311" t="str">
        <f t="shared" si="22"/>
        <v/>
      </c>
      <c r="R17" s="306" t="str">
        <f t="shared" si="7"/>
        <v/>
      </c>
      <c r="S17" s="307" t="str">
        <f t="shared" si="15"/>
        <v/>
      </c>
      <c r="T17" s="308" t="str">
        <f t="shared" si="8"/>
        <v/>
      </c>
      <c r="U17" s="307" t="str">
        <f t="shared" si="16"/>
        <v/>
      </c>
      <c r="V17" s="312" t="str">
        <f t="shared" si="17"/>
        <v/>
      </c>
      <c r="W17" s="313" t="str">
        <f t="shared" si="18"/>
        <v/>
      </c>
      <c r="X17" s="210"/>
      <c r="Y17" s="210"/>
      <c r="Z17" s="211"/>
      <c r="AA17" s="216" t="str">
        <f t="shared" si="10"/>
        <v/>
      </c>
      <c r="AB17" s="214"/>
    </row>
    <row r="18" spans="1:28" ht="24" customHeight="1">
      <c r="A18" s="92"/>
      <c r="B18" s="302" t="str">
        <f t="shared" si="11"/>
        <v/>
      </c>
      <c r="C18" s="303" t="str">
        <f t="shared" si="0"/>
        <v/>
      </c>
      <c r="D18" s="304" t="str">
        <f t="shared" si="23"/>
        <v/>
      </c>
      <c r="E18" s="484"/>
      <c r="F18" s="485"/>
      <c r="G18" s="102" t="str">
        <f t="shared" si="12"/>
        <v/>
      </c>
      <c r="H18" s="489"/>
      <c r="I18" s="301"/>
      <c r="J18" s="305" t="str">
        <f t="shared" si="13"/>
        <v/>
      </c>
      <c r="K18" s="306" t="str">
        <f t="shared" si="19"/>
        <v/>
      </c>
      <c r="L18" s="307" t="str">
        <f t="shared" si="20"/>
        <v/>
      </c>
      <c r="M18" s="308" t="str">
        <f t="shared" si="4"/>
        <v/>
      </c>
      <c r="N18" s="307" t="str">
        <f t="shared" si="14"/>
        <v/>
      </c>
      <c r="O18" s="309" t="str">
        <f t="shared" si="5"/>
        <v/>
      </c>
      <c r="P18" s="310" t="str">
        <f t="shared" si="21"/>
        <v/>
      </c>
      <c r="Q18" s="311" t="str">
        <f t="shared" si="22"/>
        <v/>
      </c>
      <c r="R18" s="306" t="str">
        <f t="shared" si="7"/>
        <v/>
      </c>
      <c r="S18" s="307" t="str">
        <f t="shared" si="15"/>
        <v/>
      </c>
      <c r="T18" s="308" t="str">
        <f t="shared" si="8"/>
        <v/>
      </c>
      <c r="U18" s="307" t="str">
        <f t="shared" si="16"/>
        <v/>
      </c>
      <c r="V18" s="312" t="str">
        <f t="shared" si="17"/>
        <v/>
      </c>
      <c r="W18" s="313" t="str">
        <f t="shared" si="18"/>
        <v/>
      </c>
      <c r="X18" s="210"/>
      <c r="Y18" s="210"/>
      <c r="Z18" s="211"/>
      <c r="AA18" s="216" t="str">
        <f t="shared" si="10"/>
        <v/>
      </c>
      <c r="AB18" s="214"/>
    </row>
    <row r="19" spans="1:28" ht="24" customHeight="1">
      <c r="A19" s="92"/>
      <c r="B19" s="302" t="str">
        <f t="shared" si="11"/>
        <v/>
      </c>
      <c r="C19" s="303" t="str">
        <f t="shared" si="0"/>
        <v/>
      </c>
      <c r="D19" s="304" t="str">
        <f t="shared" si="23"/>
        <v/>
      </c>
      <c r="E19" s="486"/>
      <c r="F19" s="487"/>
      <c r="G19" s="102" t="str">
        <f t="shared" si="12"/>
        <v/>
      </c>
      <c r="H19" s="489"/>
      <c r="I19" s="301"/>
      <c r="J19" s="305" t="str">
        <f t="shared" si="13"/>
        <v/>
      </c>
      <c r="K19" s="306" t="str">
        <f t="shared" si="19"/>
        <v/>
      </c>
      <c r="L19" s="307" t="str">
        <f t="shared" si="20"/>
        <v/>
      </c>
      <c r="M19" s="308" t="str">
        <f t="shared" si="4"/>
        <v/>
      </c>
      <c r="N19" s="307" t="str">
        <f t="shared" si="14"/>
        <v/>
      </c>
      <c r="O19" s="309" t="str">
        <f t="shared" si="5"/>
        <v/>
      </c>
      <c r="P19" s="310" t="str">
        <f t="shared" si="21"/>
        <v/>
      </c>
      <c r="Q19" s="311" t="str">
        <f t="shared" si="22"/>
        <v/>
      </c>
      <c r="R19" s="306" t="str">
        <f t="shared" si="7"/>
        <v/>
      </c>
      <c r="S19" s="307" t="str">
        <f t="shared" si="15"/>
        <v/>
      </c>
      <c r="T19" s="308" t="str">
        <f t="shared" si="8"/>
        <v/>
      </c>
      <c r="U19" s="307" t="str">
        <f t="shared" si="16"/>
        <v/>
      </c>
      <c r="V19" s="312" t="str">
        <f t="shared" si="17"/>
        <v/>
      </c>
      <c r="W19" s="313" t="str">
        <f t="shared" si="18"/>
        <v/>
      </c>
      <c r="X19" s="210"/>
      <c r="Y19" s="210"/>
      <c r="Z19" s="211"/>
      <c r="AA19" s="216" t="str">
        <f t="shared" si="10"/>
        <v/>
      </c>
      <c r="AB19" s="214"/>
    </row>
    <row r="20" spans="1:28" ht="24" customHeight="1">
      <c r="A20" s="92"/>
      <c r="B20" s="302" t="str">
        <f t="shared" si="11"/>
        <v/>
      </c>
      <c r="C20" s="303" t="str">
        <f t="shared" si="0"/>
        <v/>
      </c>
      <c r="D20" s="304" t="str">
        <f t="shared" si="23"/>
        <v/>
      </c>
      <c r="E20" s="486"/>
      <c r="F20" s="487"/>
      <c r="G20" s="102" t="str">
        <f t="shared" si="12"/>
        <v/>
      </c>
      <c r="H20" s="489"/>
      <c r="I20" s="301"/>
      <c r="J20" s="305" t="str">
        <f t="shared" si="13"/>
        <v/>
      </c>
      <c r="K20" s="306" t="str">
        <f t="shared" si="19"/>
        <v/>
      </c>
      <c r="L20" s="307" t="str">
        <f t="shared" si="20"/>
        <v/>
      </c>
      <c r="M20" s="308" t="str">
        <f t="shared" si="4"/>
        <v/>
      </c>
      <c r="N20" s="307" t="str">
        <f t="shared" si="14"/>
        <v/>
      </c>
      <c r="O20" s="309" t="str">
        <f t="shared" si="5"/>
        <v/>
      </c>
      <c r="P20" s="310" t="str">
        <f t="shared" si="21"/>
        <v/>
      </c>
      <c r="Q20" s="311" t="str">
        <f t="shared" si="22"/>
        <v/>
      </c>
      <c r="R20" s="306" t="str">
        <f t="shared" si="7"/>
        <v/>
      </c>
      <c r="S20" s="307" t="str">
        <f t="shared" si="15"/>
        <v/>
      </c>
      <c r="T20" s="308" t="str">
        <f t="shared" si="8"/>
        <v/>
      </c>
      <c r="U20" s="307" t="str">
        <f t="shared" si="16"/>
        <v/>
      </c>
      <c r="V20" s="312" t="str">
        <f t="shared" si="17"/>
        <v/>
      </c>
      <c r="W20" s="313" t="str">
        <f t="shared" si="18"/>
        <v/>
      </c>
      <c r="X20" s="210"/>
      <c r="Y20" s="210"/>
      <c r="Z20" s="211"/>
      <c r="AA20" s="216" t="str">
        <f t="shared" si="10"/>
        <v/>
      </c>
      <c r="AB20" s="214"/>
    </row>
    <row r="21" spans="1:28" ht="24" customHeight="1">
      <c r="A21" s="92"/>
      <c r="B21" s="302" t="str">
        <f t="shared" si="11"/>
        <v/>
      </c>
      <c r="C21" s="303" t="str">
        <f t="shared" si="0"/>
        <v/>
      </c>
      <c r="D21" s="304" t="str">
        <f t="shared" si="23"/>
        <v/>
      </c>
      <c r="E21" s="486"/>
      <c r="F21" s="487"/>
      <c r="G21" s="102" t="str">
        <f t="shared" si="12"/>
        <v/>
      </c>
      <c r="H21" s="489"/>
      <c r="I21" s="301"/>
      <c r="J21" s="305" t="str">
        <f t="shared" si="13"/>
        <v/>
      </c>
      <c r="K21" s="306" t="str">
        <f t="shared" si="19"/>
        <v/>
      </c>
      <c r="L21" s="307" t="str">
        <f t="shared" si="20"/>
        <v/>
      </c>
      <c r="M21" s="308" t="str">
        <f t="shared" si="4"/>
        <v/>
      </c>
      <c r="N21" s="307" t="str">
        <f t="shared" si="14"/>
        <v/>
      </c>
      <c r="O21" s="309" t="str">
        <f t="shared" si="5"/>
        <v/>
      </c>
      <c r="P21" s="310" t="str">
        <f t="shared" si="21"/>
        <v/>
      </c>
      <c r="Q21" s="311" t="str">
        <f t="shared" si="22"/>
        <v/>
      </c>
      <c r="R21" s="306" t="str">
        <f t="shared" si="7"/>
        <v/>
      </c>
      <c r="S21" s="307" t="str">
        <f t="shared" si="15"/>
        <v/>
      </c>
      <c r="T21" s="308" t="str">
        <f t="shared" si="8"/>
        <v/>
      </c>
      <c r="U21" s="307" t="str">
        <f t="shared" si="16"/>
        <v/>
      </c>
      <c r="V21" s="312" t="str">
        <f t="shared" si="17"/>
        <v/>
      </c>
      <c r="W21" s="313" t="str">
        <f t="shared" si="18"/>
        <v/>
      </c>
      <c r="X21" s="210"/>
      <c r="Y21" s="210"/>
      <c r="Z21" s="211"/>
      <c r="AA21" s="216" t="str">
        <f t="shared" si="10"/>
        <v/>
      </c>
      <c r="AB21" s="214"/>
    </row>
    <row r="22" spans="1:28" ht="24" customHeight="1">
      <c r="A22" s="92"/>
      <c r="B22" s="302" t="str">
        <f t="shared" si="11"/>
        <v/>
      </c>
      <c r="C22" s="303" t="str">
        <f t="shared" si="0"/>
        <v/>
      </c>
      <c r="D22" s="304" t="str">
        <f t="shared" si="23"/>
        <v/>
      </c>
      <c r="E22" s="484"/>
      <c r="F22" s="485"/>
      <c r="G22" s="102" t="str">
        <f t="shared" si="12"/>
        <v/>
      </c>
      <c r="H22" s="489"/>
      <c r="I22" s="301"/>
      <c r="J22" s="305" t="str">
        <f t="shared" si="13"/>
        <v/>
      </c>
      <c r="K22" s="306" t="str">
        <f t="shared" si="19"/>
        <v/>
      </c>
      <c r="L22" s="307" t="str">
        <f t="shared" si="20"/>
        <v/>
      </c>
      <c r="M22" s="308" t="str">
        <f t="shared" si="4"/>
        <v/>
      </c>
      <c r="N22" s="307" t="str">
        <f t="shared" si="14"/>
        <v/>
      </c>
      <c r="O22" s="309" t="str">
        <f t="shared" si="5"/>
        <v/>
      </c>
      <c r="P22" s="310" t="str">
        <f t="shared" si="21"/>
        <v/>
      </c>
      <c r="Q22" s="311" t="str">
        <f t="shared" si="22"/>
        <v/>
      </c>
      <c r="R22" s="306" t="str">
        <f t="shared" si="7"/>
        <v/>
      </c>
      <c r="S22" s="307" t="str">
        <f t="shared" si="15"/>
        <v/>
      </c>
      <c r="T22" s="308" t="str">
        <f t="shared" si="8"/>
        <v/>
      </c>
      <c r="U22" s="307" t="str">
        <f t="shared" si="16"/>
        <v/>
      </c>
      <c r="V22" s="312" t="str">
        <f t="shared" si="17"/>
        <v/>
      </c>
      <c r="W22" s="313" t="str">
        <f t="shared" si="18"/>
        <v/>
      </c>
      <c r="X22" s="210"/>
      <c r="Y22" s="210"/>
      <c r="Z22" s="211"/>
      <c r="AA22" s="216" t="str">
        <f t="shared" si="10"/>
        <v/>
      </c>
      <c r="AB22" s="214"/>
    </row>
    <row r="23" spans="1:28" ht="24" customHeight="1">
      <c r="A23" s="92"/>
      <c r="B23" s="302" t="str">
        <f t="shared" si="11"/>
        <v/>
      </c>
      <c r="C23" s="303" t="str">
        <f t="shared" si="0"/>
        <v/>
      </c>
      <c r="D23" s="304" t="str">
        <f t="shared" si="23"/>
        <v/>
      </c>
      <c r="E23" s="486"/>
      <c r="F23" s="487"/>
      <c r="G23" s="102" t="str">
        <f t="shared" si="12"/>
        <v/>
      </c>
      <c r="H23" s="489"/>
      <c r="I23" s="301"/>
      <c r="J23" s="305" t="str">
        <f t="shared" si="13"/>
        <v/>
      </c>
      <c r="K23" s="306" t="str">
        <f t="shared" si="19"/>
        <v/>
      </c>
      <c r="L23" s="307" t="str">
        <f t="shared" si="20"/>
        <v/>
      </c>
      <c r="M23" s="308" t="str">
        <f t="shared" si="4"/>
        <v/>
      </c>
      <c r="N23" s="307" t="str">
        <f t="shared" si="14"/>
        <v/>
      </c>
      <c r="O23" s="309" t="str">
        <f t="shared" si="5"/>
        <v/>
      </c>
      <c r="P23" s="310" t="str">
        <f t="shared" si="21"/>
        <v/>
      </c>
      <c r="Q23" s="311" t="str">
        <f t="shared" si="22"/>
        <v/>
      </c>
      <c r="R23" s="306" t="str">
        <f t="shared" si="7"/>
        <v/>
      </c>
      <c r="S23" s="307" t="str">
        <f t="shared" si="15"/>
        <v/>
      </c>
      <c r="T23" s="308" t="str">
        <f t="shared" si="8"/>
        <v/>
      </c>
      <c r="U23" s="307" t="str">
        <f t="shared" si="16"/>
        <v/>
      </c>
      <c r="V23" s="312" t="str">
        <f t="shared" si="17"/>
        <v/>
      </c>
      <c r="W23" s="313" t="str">
        <f t="shared" si="18"/>
        <v/>
      </c>
      <c r="X23" s="210"/>
      <c r="Y23" s="210"/>
      <c r="Z23" s="211"/>
      <c r="AA23" s="216" t="str">
        <f t="shared" si="10"/>
        <v/>
      </c>
      <c r="AB23" s="214"/>
    </row>
    <row r="24" spans="1:28" ht="24" customHeight="1" thickBot="1">
      <c r="A24" s="92"/>
      <c r="B24" s="321" t="str">
        <f t="shared" si="11"/>
        <v/>
      </c>
      <c r="C24" s="322" t="str">
        <f t="shared" si="0"/>
        <v/>
      </c>
      <c r="D24" s="323" t="str">
        <f t="shared" si="23"/>
        <v/>
      </c>
      <c r="E24" s="491"/>
      <c r="F24" s="492"/>
      <c r="G24" s="451" t="str">
        <f t="shared" si="12"/>
        <v/>
      </c>
      <c r="H24" s="490"/>
      <c r="I24" s="324"/>
      <c r="J24" s="340" t="str">
        <f t="shared" si="13"/>
        <v/>
      </c>
      <c r="K24" s="341" t="str">
        <f t="shared" si="19"/>
        <v/>
      </c>
      <c r="L24" s="342" t="str">
        <f t="shared" si="20"/>
        <v/>
      </c>
      <c r="M24" s="343" t="str">
        <f t="shared" si="4"/>
        <v/>
      </c>
      <c r="N24" s="342" t="str">
        <f t="shared" si="14"/>
        <v/>
      </c>
      <c r="O24" s="344" t="str">
        <f t="shared" si="5"/>
        <v/>
      </c>
      <c r="P24" s="330" t="str">
        <f t="shared" si="21"/>
        <v/>
      </c>
      <c r="Q24" s="345" t="str">
        <f t="shared" si="22"/>
        <v/>
      </c>
      <c r="R24" s="341" t="str">
        <f t="shared" si="7"/>
        <v/>
      </c>
      <c r="S24" s="454" t="str">
        <f t="shared" si="15"/>
        <v/>
      </c>
      <c r="T24" s="455" t="str">
        <f t="shared" si="8"/>
        <v/>
      </c>
      <c r="U24" s="454" t="str">
        <f t="shared" si="16"/>
        <v/>
      </c>
      <c r="V24" s="456" t="str">
        <f t="shared" si="17"/>
        <v/>
      </c>
      <c r="W24" s="457" t="str">
        <f t="shared" si="18"/>
        <v/>
      </c>
      <c r="X24" s="449"/>
      <c r="Y24" s="449"/>
      <c r="Z24" s="212"/>
      <c r="AA24" s="460" t="str">
        <f t="shared" si="10"/>
        <v/>
      </c>
      <c r="AB24" s="215"/>
    </row>
    <row r="25" spans="1:28" ht="30" customHeight="1" thickBot="1">
      <c r="E25" s="444"/>
      <c r="F25" s="1068" t="s">
        <v>137</v>
      </c>
      <c r="G25" s="1069"/>
      <c r="H25" s="450">
        <f>SUM(H6:H24)</f>
        <v>0</v>
      </c>
      <c r="I25" s="103"/>
      <c r="J25" s="103"/>
      <c r="K25" s="103"/>
      <c r="L25" s="103"/>
      <c r="M25" s="103"/>
      <c r="N25" s="103"/>
      <c r="O25" s="103"/>
      <c r="P25" s="103"/>
      <c r="Q25" s="103"/>
      <c r="R25" s="103"/>
      <c r="S25" s="987" t="s">
        <v>138</v>
      </c>
      <c r="T25" s="988"/>
      <c r="U25" s="988"/>
      <c r="V25" s="988"/>
      <c r="W25" s="988"/>
      <c r="X25" s="988"/>
      <c r="Y25" s="989"/>
      <c r="Z25" s="459" t="e">
        <f>SUM(#REF!)</f>
        <v>#REF!</v>
      </c>
      <c r="AA25" s="458">
        <f>SUM(AA6:AA24)</f>
        <v>0</v>
      </c>
    </row>
    <row r="26" spans="1:28" ht="54.65" customHeight="1" thickBot="1">
      <c r="E26" s="444"/>
      <c r="F26" s="1002" t="s">
        <v>139</v>
      </c>
      <c r="G26" s="1002"/>
      <c r="H26" s="963">
        <f>H25+'NEW様式８ 旅費（航空賃、その他） (特例)'!H25</f>
        <v>0</v>
      </c>
      <c r="I26" s="103"/>
      <c r="J26" s="103"/>
      <c r="K26" s="103"/>
      <c r="L26" s="103"/>
      <c r="M26" s="103"/>
      <c r="N26" s="103"/>
      <c r="O26" s="103"/>
      <c r="P26" s="103"/>
      <c r="Q26" s="103"/>
      <c r="R26" s="103"/>
      <c r="S26" s="999" t="s">
        <v>144</v>
      </c>
      <c r="T26" s="988"/>
      <c r="U26" s="988"/>
      <c r="V26" s="988"/>
      <c r="W26" s="988"/>
      <c r="X26" s="988"/>
      <c r="Y26" s="989"/>
      <c r="Z26" s="459" t="e">
        <f>SUM(#REF!)</f>
        <v>#REF!</v>
      </c>
      <c r="AA26" s="458">
        <f>AA25+'NEW様式８ 旅費（航空賃、その他） (特例)'!U25</f>
        <v>0</v>
      </c>
    </row>
    <row r="27" spans="1:28" ht="20.149999999999999" customHeight="1">
      <c r="E27" s="444"/>
      <c r="F27" s="332"/>
      <c r="G27" s="332"/>
      <c r="H27" s="103"/>
      <c r="I27" s="103"/>
      <c r="J27" s="103"/>
      <c r="K27" s="103"/>
      <c r="L27" s="103"/>
      <c r="M27" s="103"/>
      <c r="N27" s="103"/>
      <c r="O27" s="103"/>
      <c r="P27" s="103"/>
      <c r="Q27" s="103"/>
      <c r="R27" s="103"/>
      <c r="S27" s="958"/>
      <c r="T27" s="940"/>
      <c r="U27" s="940"/>
      <c r="V27" s="940"/>
      <c r="W27" s="940"/>
      <c r="X27" s="940"/>
      <c r="Y27" s="940"/>
      <c r="Z27" s="459"/>
      <c r="AA27" s="959"/>
    </row>
    <row r="28" spans="1:28" ht="85" customHeight="1">
      <c r="B28" s="1003" t="s">
        <v>145</v>
      </c>
      <c r="C28" s="1004"/>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5"/>
    </row>
    <row r="29" spans="1:28" ht="336.65" customHeight="1">
      <c r="B29" s="990" t="s">
        <v>146</v>
      </c>
      <c r="C29" s="1066"/>
      <c r="D29" s="1067"/>
      <c r="E29" s="1067"/>
      <c r="F29" s="1067"/>
      <c r="G29" s="1067"/>
      <c r="H29" s="1067"/>
      <c r="I29" s="1067"/>
      <c r="J29" s="1067"/>
      <c r="K29" s="1067"/>
      <c r="L29" s="1067"/>
      <c r="M29" s="1067"/>
      <c r="N29" s="1067"/>
      <c r="O29" s="1067"/>
      <c r="P29" s="1067"/>
      <c r="Q29" s="1067"/>
      <c r="R29" s="1067"/>
      <c r="S29" s="1067"/>
      <c r="T29" s="1067"/>
      <c r="U29" s="1067"/>
      <c r="V29" s="1067"/>
      <c r="W29" s="1067"/>
      <c r="X29" s="1067"/>
      <c r="Y29" s="1067"/>
      <c r="Z29" s="1067"/>
      <c r="AA29" s="1067"/>
      <c r="AB29" s="1067"/>
    </row>
    <row r="30" spans="1:28" ht="18" customHeight="1"/>
    <row r="31" spans="1:28" ht="18" customHeight="1"/>
    <row r="32" spans="1:28" ht="18" customHeight="1"/>
    <row r="33" ht="18" customHeight="1"/>
    <row r="34" ht="18" customHeight="1"/>
    <row r="35" ht="18" customHeight="1"/>
  </sheetData>
  <mergeCells count="18">
    <mergeCell ref="S25:Y25"/>
    <mergeCell ref="C4:C5"/>
    <mergeCell ref="I4:I5"/>
    <mergeCell ref="B29:AB29"/>
    <mergeCell ref="F25:G25"/>
    <mergeCell ref="S26:Y26"/>
    <mergeCell ref="F26:G26"/>
    <mergeCell ref="B28:AB28"/>
    <mergeCell ref="B2:AB2"/>
    <mergeCell ref="B4:B5"/>
    <mergeCell ref="D4:D5"/>
    <mergeCell ref="E4:G4"/>
    <mergeCell ref="J4:Z4"/>
    <mergeCell ref="AA4:AA5"/>
    <mergeCell ref="AB4:AB5"/>
    <mergeCell ref="J5:P5"/>
    <mergeCell ref="Q5:W5"/>
    <mergeCell ref="X5:Z5"/>
  </mergeCells>
  <phoneticPr fontId="56"/>
  <dataValidations count="1">
    <dataValidation type="date" operator="greaterThanOrEqual" allowBlank="1" showInputMessage="1" showErrorMessage="1" errorTitle="日付を入力願います。" error="2014/4/1のように入力してください。" sqref="E6:F24" xr:uid="{00000000-0002-0000-0600-000000000000}">
      <formula1>40269</formula1>
    </dataValidation>
  </dataValidations>
  <printOptions horizontalCentered="1"/>
  <pageMargins left="0.70866141732283472" right="0.70866141732283472" top="0.55118110236220474" bottom="0.35433070866141736" header="0.31496062992125984" footer="0.31496062992125984"/>
  <pageSetup paperSize="9" scale="40" orientation="landscape" blackAndWhite="1" r:id="rId1"/>
  <headerFooter>
    <oddHeader>&amp;R&amp;K0000002020年4月1日公示以降（2023.06版）</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E44612B749DA843A58A5B6EF5958D0F" ma:contentTypeVersion="18" ma:contentTypeDescription="新しいドキュメントを作成します。" ma:contentTypeScope="" ma:versionID="e403a951e2c2f95101fcb158d15a93c6">
  <xsd:schema xmlns:xsd="http://www.w3.org/2001/XMLSchema" xmlns:xs="http://www.w3.org/2001/XMLSchema" xmlns:p="http://schemas.microsoft.com/office/2006/metadata/properties" xmlns:ns3="9f7ad151-f813-4cf2-b65f-12034e3a9bca" xmlns:ns4="ad8f79b2-322d-4c43-bfc0-b69f9f82a610" targetNamespace="http://schemas.microsoft.com/office/2006/metadata/properties" ma:root="true" ma:fieldsID="f87d5210d9c7a0c0ee31256ed85b3154" ns3:_="" ns4:_="">
    <xsd:import namespace="9f7ad151-f813-4cf2-b65f-12034e3a9bca"/>
    <xsd:import namespace="ad8f79b2-322d-4c43-bfc0-b69f9f82a61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ad151-f813-4cf2-b65f-12034e3a9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8f79b2-322d-4c43-bfc0-b69f9f82a610"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ingHintHash" ma:index="20"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f7ad151-f813-4cf2-b65f-12034e3a9bca" xsi:nil="true"/>
  </documentManagement>
</p:properties>
</file>

<file path=customXml/itemProps1.xml><?xml version="1.0" encoding="utf-8"?>
<ds:datastoreItem xmlns:ds="http://schemas.openxmlformats.org/officeDocument/2006/customXml" ds:itemID="{B24DFFE5-EABA-4704-82E8-7AFA1C86A326}">
  <ds:schemaRefs>
    <ds:schemaRef ds:uri="http://schemas.microsoft.com/sharepoint/v3/contenttype/forms"/>
  </ds:schemaRefs>
</ds:datastoreItem>
</file>

<file path=customXml/itemProps2.xml><?xml version="1.0" encoding="utf-8"?>
<ds:datastoreItem xmlns:ds="http://schemas.openxmlformats.org/officeDocument/2006/customXml" ds:itemID="{ECD6D8D7-CA96-43A6-8920-C0C118283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ad151-f813-4cf2-b65f-12034e3a9bca"/>
    <ds:schemaRef ds:uri="ad8f79b2-322d-4c43-bfc0-b69f9f82a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17BEDC-6432-4402-A03A-8B114EE0760B}">
  <ds:schemaRefs>
    <ds:schemaRef ds:uri="http://schemas.microsoft.com/office/2006/metadata/properties"/>
    <ds:schemaRef ds:uri="http://schemas.microsoft.com/office/infopath/2007/PartnerControls"/>
    <ds:schemaRef ds:uri="9f7ad151-f813-4cf2-b65f-12034e3a9b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31</vt:i4>
      </vt:variant>
    </vt:vector>
  </HeadingPairs>
  <TitlesOfParts>
    <vt:vector size="56" baseType="lpstr">
      <vt:lpstr>従事者基礎情報</vt:lpstr>
      <vt:lpstr>様式４ 内訳書</vt:lpstr>
      <vt:lpstr>様式４ 内訳書(QCBS) </vt:lpstr>
      <vt:lpstr>様式４内訳書(QCBS_ランプサム契約) </vt:lpstr>
      <vt:lpstr>様式５ 欠番</vt:lpstr>
      <vt:lpstr>様式６ 報酬額確認 </vt:lpstr>
      <vt:lpstr>様式７ 業務従事者名簿 </vt:lpstr>
      <vt:lpstr>様式８ 旅費（航空賃、その他）</vt:lpstr>
      <vt:lpstr>様式８ 旅費（航空賃、その他） (特例）</vt:lpstr>
      <vt:lpstr>NEW様式８ 旅費（航空賃、その他）</vt:lpstr>
      <vt:lpstr>NEW様式８ 旅費（航空賃、その他） (特例)</vt:lpstr>
      <vt:lpstr>様式9 合意単価適用分(QCBS)</vt:lpstr>
      <vt:lpstr>様式10 欠番</vt:lpstr>
      <vt:lpstr>様式11　戦争特約保険料</vt:lpstr>
      <vt:lpstr>様式12 一般業務費</vt:lpstr>
      <vt:lpstr>様式13一般業務費出納簿 </vt:lpstr>
      <vt:lpstr>様式14 通訳傭上費・報告書作成費</vt:lpstr>
      <vt:lpstr>様式15 機材費</vt:lpstr>
      <vt:lpstr>様式16 再委託費</vt:lpstr>
      <vt:lpstr>様式17 国内業務費</vt:lpstr>
      <vt:lpstr>様式18　現地一時隔離関連費</vt:lpstr>
      <vt:lpstr>様式19　本邦一時隔離関連費 </vt:lpstr>
      <vt:lpstr>【参考】様式20 証書添付台紙 </vt:lpstr>
      <vt:lpstr>様式21 打合簿一覧</vt:lpstr>
      <vt:lpstr>宿泊単価表</vt:lpstr>
      <vt:lpstr>'様式17 国内業務費'!at15cl2it1</vt:lpstr>
      <vt:lpstr>'【参考】様式20 証書添付台紙 '!Print_Area</vt:lpstr>
      <vt:lpstr>'NEW様式８ 旅費（航空賃、その他）'!Print_Area</vt:lpstr>
      <vt:lpstr>'NEW様式８ 旅費（航空賃、その他） (特例)'!Print_Area</vt:lpstr>
      <vt:lpstr>'様式10 欠番'!Print_Area</vt:lpstr>
      <vt:lpstr>'様式12 一般業務費'!Print_Area</vt:lpstr>
      <vt:lpstr>'様式13一般業務費出納簿 '!Print_Area</vt:lpstr>
      <vt:lpstr>'様式14 通訳傭上費・報告書作成費'!Print_Area</vt:lpstr>
      <vt:lpstr>'様式15 機材費'!Print_Area</vt:lpstr>
      <vt:lpstr>'様式16 再委託費'!Print_Area</vt:lpstr>
      <vt:lpstr>'様式17 国内業務費'!Print_Area</vt:lpstr>
      <vt:lpstr>'様式18　現地一時隔離関連費'!Print_Area</vt:lpstr>
      <vt:lpstr>'様式19　本邦一時隔離関連費 '!Print_Area</vt:lpstr>
      <vt:lpstr>'様式４ 内訳書'!Print_Area</vt:lpstr>
      <vt:lpstr>'様式４ 内訳書(QCBS) '!Print_Area</vt:lpstr>
      <vt:lpstr>'様式４内訳書(QCBS_ランプサム契約) '!Print_Area</vt:lpstr>
      <vt:lpstr>'様式５ 欠番'!Print_Area</vt:lpstr>
      <vt:lpstr>'様式６ 報酬額確認 '!Print_Area</vt:lpstr>
      <vt:lpstr>'様式８ 旅費（航空賃、その他）'!Print_Area</vt:lpstr>
      <vt:lpstr>'様式８ 旅費（航空賃、その他） (特例）'!Print_Area</vt:lpstr>
      <vt:lpstr>'NEW様式８ 旅費（航空賃、その他）'!従事者基礎情報</vt:lpstr>
      <vt:lpstr>'NEW様式８ 旅費（航空賃、その他） (特例)'!従事者基礎情報</vt:lpstr>
      <vt:lpstr>'様式８ 旅費（航空賃、その他）'!従事者基礎情報</vt:lpstr>
      <vt:lpstr>'様式８ 旅費（航空賃、その他） (特例）'!従事者基礎情報</vt:lpstr>
      <vt:lpstr>従事者基礎情報</vt:lpstr>
      <vt:lpstr>'様式８ 旅費（航空賃、その他）'!単価表</vt:lpstr>
      <vt:lpstr>'様式８ 旅費（航空賃、その他） (特例）'!単価表</vt:lpstr>
      <vt:lpstr>単価表</vt:lpstr>
      <vt:lpstr>'様式８ 旅費（航空賃、その他）'!年度毎月額単価表</vt:lpstr>
      <vt:lpstr>'様式８ 旅費（航空賃、その他） (特例）'!年度毎月額単価表</vt:lpstr>
      <vt:lpstr>年度毎月額単価表</vt:lpstr>
    </vt:vector>
  </TitlesOfParts>
  <Manager/>
  <Company>JICA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YAMAGUCHI Naotaka/PR</dc:creator>
  <cp:keywords/>
  <dc:description/>
  <cp:lastModifiedBy>Tsunoda, Aiko[角田 愛子]</cp:lastModifiedBy>
  <cp:revision/>
  <dcterms:created xsi:type="dcterms:W3CDTF">2015-09-16T23:33:00Z</dcterms:created>
  <dcterms:modified xsi:type="dcterms:W3CDTF">2026-07-24T05:43:28Z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y fmtid="{D5CDD505-2E9C-101B-9397-08002B2CF9AE}" pid="3" name="ContentTypeId">
    <vt:lpwstr>0x0101001E44612B749DA843A58A5B6EF5958D0F</vt:lpwstr>
  </property>
</Properties>
</file>